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1520" activeTab="0"/>
  </bookViews>
  <sheets>
    <sheet name="Tabelle1" sheetId="1" r:id="rId1"/>
    <sheet name="Tabelle2" sheetId="2" r:id="rId2"/>
    <sheet name="Tabelle3" sheetId="3" r:id="rId3"/>
  </sheets>
  <definedNames>
    <definedName name="_xlnm.Print_Area" localSheetId="0">'Tabelle1'!$A$1:$E$173</definedName>
  </definedNames>
  <calcPr fullCalcOnLoad="1"/>
</workbook>
</file>

<file path=xl/sharedStrings.xml><?xml version="1.0" encoding="utf-8"?>
<sst xmlns="http://schemas.openxmlformats.org/spreadsheetml/2006/main" count="151" uniqueCount="125">
  <si>
    <t>Trägerverein für das</t>
  </si>
  <si>
    <t>Emmertsgrunder Stadtteilmanagement</t>
  </si>
  <si>
    <t>TES e.V.</t>
  </si>
  <si>
    <t>M I E T V E R T R A G</t>
  </si>
  <si>
    <t>zwischen dem Trägerverein für das Emmertsgrunder Stadtteilmanagement (nachfolgend Vermieter genannt) und der Mieterin (aus sprachlichen Gründen wird nur die weibliche Form verwendet, die männliche Form ist immer mit eingeschlossen)</t>
  </si>
  <si>
    <t>     </t>
  </si>
  <si>
    <t>Bankverbindung (für evtl. Rückvergütungen)</t>
  </si>
  <si>
    <t>Bei der Bank:</t>
  </si>
  <si>
    <t>§ 1 Mietgegenstand</t>
  </si>
  <si>
    <t>für folgende Veranstaltung:</t>
  </si>
  <si>
    <t>Es handelt sich um eine Veranstaltung der</t>
  </si>
  <si>
    <t>Die Mieterin erhält die vorstehend bezeichneten Räumlichkeiten</t>
  </si>
  <si>
    <t>, den</t>
  </si>
  <si>
    <t>,      </t>
  </si>
  <si>
    <t>Uhr</t>
  </si>
  <si>
    <t>§ 3 Mietpreise</t>
  </si>
  <si>
    <t>Für den unter § 1 genannten Mietgegenstand sind nachfolgend gekennzeichnete Miete und gegebenenfalls Nebenkosten zu entrichten:</t>
  </si>
  <si>
    <t>Stufe 3:</t>
  </si>
  <si>
    <t>Buchung?</t>
  </si>
  <si>
    <t>Grundmiete Saal mit Bühne und Foyer</t>
  </si>
  <si>
    <t>Grundmiete Saal 2/3</t>
  </si>
  <si>
    <t>Grundmiete Saal 1/3 / Foyer</t>
  </si>
  <si>
    <t>Küchenbenutzung, entfällt bei 
ausschließlicher Nutzung durch Caterer</t>
  </si>
  <si>
    <t>Pauschale für Einlass tags zuvor ab 17 Uhr</t>
  </si>
  <si>
    <t>Pauschale für Einlass tags zuvor ab 8 Uhr</t>
  </si>
  <si>
    <t>Zuschlag für Veranstaltungen nach 17.00 Uhr</t>
  </si>
  <si>
    <t>Kaution, umsatzsteuerfrei</t>
  </si>
  <si>
    <t>Kaution Saal mit Bühne</t>
  </si>
  <si>
    <t>Kaution Saal 2/3</t>
  </si>
  <si>
    <t>Kaution Saal 1/3 / Foyer</t>
  </si>
  <si>
    <t>Saal mit Bühne und Foyer</t>
  </si>
  <si>
    <r>
      <t xml:space="preserve">- Mehrpreis für Auf- </t>
    </r>
    <r>
      <rPr>
        <u val="single"/>
        <sz val="10"/>
        <color indexed="8"/>
        <rFont val="Calibri"/>
        <family val="2"/>
      </rPr>
      <t>und</t>
    </r>
    <r>
      <rPr>
        <sz val="10"/>
        <color indexed="8"/>
        <rFont val="Calibri"/>
        <family val="2"/>
      </rPr>
      <t xml:space="preserve"> Abbau Bestuhlung</t>
    </r>
  </si>
  <si>
    <r>
      <t xml:space="preserve">- Mehrpreis für Auf- </t>
    </r>
    <r>
      <rPr>
        <u val="single"/>
        <sz val="10"/>
        <color indexed="8"/>
        <rFont val="Calibri"/>
        <family val="2"/>
      </rPr>
      <t>oder</t>
    </r>
    <r>
      <rPr>
        <sz val="10"/>
        <color indexed="8"/>
        <rFont val="Calibri"/>
        <family val="2"/>
      </rPr>
      <t xml:space="preserve"> Abbau Bestuhlung</t>
    </r>
  </si>
  <si>
    <t>Saal 2/3</t>
  </si>
  <si>
    <t>Saal 1/3 / Foyer</t>
  </si>
  <si>
    <t>Stunden</t>
  </si>
  <si>
    <t>sonstiges</t>
  </si>
  <si>
    <t>Summe Dienstleistungen</t>
  </si>
  <si>
    <t>Preise in Euro</t>
  </si>
  <si>
    <t>Bei kurzfristigen Veranstaltungen zahlbar bis zum Tag vor der Veranstaltung.</t>
  </si>
  <si>
    <t>Die Nutzung der Tische, Stühle und des Geschirrs sind im Mietpreis inbegriffen.</t>
  </si>
  <si>
    <t>Der Abbau der Bestuhlung ist zwingend zu beauftragen.</t>
  </si>
  <si>
    <t>Die Anwesenheit des Hausmeisters ist bei privaten Feiern, Firmenfeiern o.ä. ab 22.00 Uhr zwingend zu beauftragen.</t>
  </si>
  <si>
    <t>Es ist eine Kaution zu entrichten, deren Höhe in § 3 geregelt ist. Für nach der Rückgabe der Räume erforderliche Nachreinigungen sowie für Mietzeitüberschreitungen wird von der Kaution der entsprechende Betrag einbehalten. Verluste durch Beschädigung und/oder Entwendung werden mit der Kaution verrechnet. Eine Preisliste für Geschirr, Besteck etc. kann auf Anforderung ausgehändigt werden. Verluste, die höher sind als die gezahlte Kaution, werden separat in Rechnung gestellt.</t>
  </si>
  <si>
    <t>Der Vertrag wird für die Mieterin sofort nach Vertragsunterzeichnung wirksam, für den Trägerverein jedoch erst dann, wenn die Vorauszahlung des Gesamtbetrages auf dem Konto des Trägervereins gutgeschrieben ist.</t>
  </si>
  <si>
    <t>Sind oder werden einzelne Bestimmungen dieses Vertrags ungültig oder nichtig, behalten die übrigen Bestimmungen weiterhin ihre Gültigkeit. An die Stelle der unwirksamen oder undurchführbaren Bestimmung soll diejenige wirksame und durchführbare Bestimmung treten, die dem Sinn und Zweck der nichtigen Bestimmung möglichst nahe kommt.</t>
  </si>
  <si>
    <t>Gerichtsstand und Erfüllungsort ist Heidelberg.</t>
  </si>
  <si>
    <t>Sonstige Bedingungen:</t>
  </si>
  <si>
    <t>Mündliche Abreden haben keine Gültigkeit.</t>
  </si>
  <si>
    <t>Dem Mietvertrag liegt die Anlage „Nutzungsordnung“ bei. Diese ist Bestandteil des Mietvertrages.</t>
  </si>
  <si>
    <t>Heidelberg, den      </t>
  </si>
  <si>
    <t>(Unterschrift)</t>
  </si>
  <si>
    <t>(Unterschrift Mieter/-in)</t>
  </si>
  <si>
    <t>(Haltestelle Forum)</t>
  </si>
  <si>
    <t>Zusatzleistungen durch Fachkräfte, z.B. Hausmeister, je Stunde und Person für:</t>
  </si>
  <si>
    <t>Zusatzleistungen durch Hilfskräfte, je 
Stunde und Person für:</t>
  </si>
  <si>
    <r>
      <t xml:space="preserve">Es ist der Mieterin nicht erlaubt, eigene Elektrogeräte mitzubringen. </t>
    </r>
    <r>
      <rPr>
        <b/>
        <sz val="10"/>
        <color indexed="8"/>
        <rFont val="Calibri"/>
        <family val="2"/>
      </rPr>
      <t>Die Küche darf nur zur Zubereitung von kalten Speisen (z.B. Salate) genutzt werden. Für darüber hinaus gehende Bedarfe und für die Anlieferung von Speisen jeder Art ist zwingend ein Cateringbetrieb zu beauftragen, der mit dem Trägerverein einen Kooperationsvertrag abgeschlossen hat.</t>
    </r>
    <r>
      <rPr>
        <sz val="10"/>
        <color indexed="8"/>
        <rFont val="Calibri"/>
        <family val="2"/>
      </rPr>
      <t xml:space="preserve"> Der Trägerverein stellt hierzu der Mieterin eine aktuelle Liste der „Catering-Kooperationsbetriebe“ zur Verfügung.</t>
    </r>
  </si>
  <si>
    <r>
      <rPr>
        <b/>
        <sz val="10"/>
        <color indexed="8"/>
        <rFont val="Calibri"/>
        <family val="2"/>
      </rPr>
      <t xml:space="preserve">Bei Veranstaltungen </t>
    </r>
    <r>
      <rPr>
        <b/>
        <u val="single"/>
        <sz val="10"/>
        <color indexed="8"/>
        <rFont val="Calibri"/>
        <family val="2"/>
      </rPr>
      <t>mit Service</t>
    </r>
    <r>
      <rPr>
        <b/>
        <sz val="10"/>
        <color indexed="8"/>
        <rFont val="Calibri"/>
        <family val="2"/>
      </rPr>
      <t xml:space="preserve"> müssen alle Getränke beim Cateringbetrieb bestellt werden. Bei Veranstaltungen </t>
    </r>
    <r>
      <rPr>
        <b/>
        <u val="single"/>
        <sz val="10"/>
        <color indexed="8"/>
        <rFont val="Calibri"/>
        <family val="2"/>
      </rPr>
      <t>ohne Service</t>
    </r>
    <r>
      <rPr>
        <b/>
        <sz val="10"/>
        <color indexed="8"/>
        <rFont val="Calibri"/>
        <family val="2"/>
      </rPr>
      <t xml:space="preserve"> (entweder ohne Cateringbetrieb oder nur Essensanlieferung) müssen alle Getränke über den Trägerverein für das Emmertsgrunder Stadtteilmanagement bezogen werden.</t>
    </r>
    <r>
      <rPr>
        <sz val="10"/>
        <color indexed="8"/>
        <rFont val="Calibri"/>
        <family val="2"/>
      </rPr>
      <t xml:space="preserve"> Hierzu  ist bei Vertragsabschluss die Anlage „Getränkeliste“ ausgefüllt abzugeben. Die Rechnungsstellung erfolgt nach der Veranstaltung. Nicht angebrochene Flaschen bzw. bei Konzessionsware nicht angebrochene Kisten können wieder zurückgegeben werden. Bei Veranstaltungen ohne Service dürfen Kaffee und Tee mitgebracht werden.</t>
    </r>
  </si>
  <si>
    <t>Bank:</t>
  </si>
  <si>
    <t>Nr.</t>
  </si>
  <si>
    <t>So erreichen Sie uns: Buslinien 27 und 33</t>
  </si>
  <si>
    <t>Die vorgenannten Mietpreise enthalten – soweit nicht anders angegeben – die Grundmiete und einen einmaligen Führungs- und Einweisungstermin.</t>
  </si>
  <si>
    <t>* nicht möglich für private Feiern, Firmenfeiern o.ä.</t>
  </si>
  <si>
    <t>Grundmiete Saal 2/3 bis. max. 4 Stunden*</t>
  </si>
  <si>
    <t>Grundmiete Saal 1/3 / Foyer bis max. 4 Stunden*</t>
  </si>
  <si>
    <t>Küche bis 50 Gäste</t>
  </si>
  <si>
    <t>Steuernummer:  32489/48167</t>
  </si>
  <si>
    <t xml:space="preserve">Küchenbenutzung bei Veranstaltungen bis max. 4 Stunden* </t>
  </si>
  <si>
    <t>IBAN:</t>
  </si>
  <si>
    <t>BIC:</t>
  </si>
  <si>
    <t>§ 2 Mietdauer, Übergabetermine</t>
  </si>
  <si>
    <t>Uhr    und</t>
  </si>
  <si>
    <t>endet                                                              am</t>
  </si>
  <si>
    <t>Die Rückgabe der Küche erfolgt am</t>
  </si>
  <si>
    <t>Die An- und Ablieferung sowie Aufräumungs- und Reinigungsarbeiten im Außenbereich des Bürgerhauses sind nur außerhalb der Ruhezeiten gestattet, und zwar werktags zwischen 08.00 und 20.00 Uhr sowie an Sonn- und Feiertagen von 9.00 bis 13.00 Uhr und 15.00 bis 20.00 Uhr.</t>
  </si>
  <si>
    <t>§ 4 Bewirtschaftung</t>
  </si>
  <si>
    <t>§ 5 Kaution</t>
  </si>
  <si>
    <t>§ 6 Gültigkeit, Rücktritt</t>
  </si>
  <si>
    <t>Der Vermieter vermietet der Mieterin auf der Grundlage der Bestimmungen dieses Mietvertrages folgende Räume im Bürgerhaus HeidelBERG, Forum 1, 69126 Heidelberg:</t>
  </si>
  <si>
    <r>
      <t xml:space="preserve">Gesamtbetrag </t>
    </r>
    <r>
      <rPr>
        <b/>
        <u val="single"/>
        <sz val="10"/>
        <color indexed="8"/>
        <rFont val="Calibri"/>
        <family val="2"/>
      </rPr>
      <t>inkl. Kaution</t>
    </r>
  </si>
  <si>
    <t>Vorauszahlung Getränke</t>
  </si>
  <si>
    <t>Die maximale Mietdauer beträgt in der Regel von 8.00 Uhr bis 10.00 Uhr am darauffolgenden Tag. Zeitüberziehungen werden gemäß § 3 nachberechnet.</t>
  </si>
  <si>
    <t>Die Veranstaltung beginnt                            am</t>
  </si>
  <si>
    <t>§ 7 Konventionalstrafe</t>
  </si>
  <si>
    <t xml:space="preserve">Verstößt die Mieterin gegen eine Bestimmung des Mietvertrages sowie dieser Nutzungsordnung, so ist der Vermieter berechtigt, von der Mieterin eine Vertragsstrafe gemäß § 339 BGB bis zu einer Höhe von € 600,00 zu erheben.
Die Ansprüche des Vermieters auf Schadensersatz bleiben hiervon unberührt.
</t>
  </si>
  <si>
    <t>Ansprechpartner während der Veranstaltung:</t>
  </si>
  <si>
    <t>Handynr.:</t>
  </si>
  <si>
    <t>§ 8 Aussprechen eines Hausverbots</t>
  </si>
  <si>
    <t>Bei einem Verstoß gegen die Hausordnung behält es sich der Vermieter vor, durch seine MitarbeiterInnen den hiergegen verstoßenden Personen mit sofortiger Wirkung ein Hausverbot bezogen auf sämtliche Räumlichkeiten des Bürgerhauses auszusprechen. Gleiches gilt für den Fall, dass eine Störung des bestimmungsgemäßen Betriebs des Bürgerhauses vorliegt. Für den Fall, dass der Vermieter feststellt, dass die betreffenden Personen dem Verbot zuwieder die Räumlichkeiten des Bürgerhauses dennoch erneut betreten oder sich weigern, dem Verbot umgehend Folge zu leisten, behält er sich ausdrücklich vor, Strafantrag wegen Hausfriedensbruch gemäß § 123 Strafgesetzbuch zu stellen</t>
  </si>
  <si>
    <t>Miete inkl. Reinigung, Energie- und Abfallkosten</t>
  </si>
  <si>
    <t>Betrag</t>
  </si>
  <si>
    <t>Dienstleistungen</t>
  </si>
  <si>
    <r>
      <rPr>
        <b/>
        <sz val="10"/>
        <color indexed="8"/>
        <rFont val="Calibri"/>
        <family val="2"/>
      </rPr>
      <t>Rückgabetermin</t>
    </r>
    <r>
      <rPr>
        <sz val="10"/>
        <color indexed="8"/>
        <rFont val="Calibri"/>
        <family val="2"/>
      </rPr>
      <t xml:space="preserve">:    bis </t>
    </r>
  </si>
  <si>
    <t xml:space="preserve">Name: </t>
  </si>
  <si>
    <t xml:space="preserve">Vertreten durch: </t>
  </si>
  <si>
    <t xml:space="preserve">Straße: </t>
  </si>
  <si>
    <t xml:space="preserve">E-Mail: </t>
  </si>
  <si>
    <t xml:space="preserve">Wohnort: </t>
  </si>
  <si>
    <t xml:space="preserve">Telefon: </t>
  </si>
  <si>
    <t xml:space="preserve"> </t>
  </si>
  <si>
    <t>,   </t>
  </si>
  <si>
    <t>Summe Miete Saal</t>
  </si>
  <si>
    <t>Miete Küche</t>
  </si>
  <si>
    <r>
      <rPr>
        <b/>
        <sz val="10"/>
        <color indexed="8"/>
        <rFont val="Calibri"/>
        <family val="2"/>
      </rPr>
      <t>Übergabetermin:</t>
    </r>
    <r>
      <rPr>
        <sz val="10"/>
        <color indexed="8"/>
        <rFont val="Calibri"/>
        <family val="2"/>
      </rPr>
      <t xml:space="preserve">    von </t>
    </r>
  </si>
  <si>
    <t xml:space="preserve">Tanzfläche erwünscht </t>
  </si>
  <si>
    <t>Trägerverein des Emmertsgrunder Stadtteilmanagements (TES e.V.)         -Bürgerhaus HeidelBERG, Forum 1, 69126 Heidelberg</t>
  </si>
  <si>
    <t>Pauschale für Benutzung am Tag nach der 
Veranstaltung bis 14 Uhr</t>
  </si>
  <si>
    <t>private Feiern (Hochzeiten, Geburtstagsfeiern, Jubiläen, besondere Anlässe), Firmenfeiern, sonstige Veranstaltungen von Dritten (mit Ausnahme von Stufe 4) etc.</t>
  </si>
  <si>
    <t>Zuschlag für Veranstaltungen nach 22 Uhr</t>
  </si>
  <si>
    <t>Miete Flipchart pauschal (max. 6 Stück)</t>
  </si>
  <si>
    <t>Miete Pinnwände pauschal (max. 10 Stück)</t>
  </si>
  <si>
    <t>Miete mobiler Beamer inkl. Leinwand</t>
  </si>
  <si>
    <t>Miete Skirtings (Tischvorhänge) pauschal 
(max. 5 Stück)</t>
  </si>
  <si>
    <t>(Sonder-)Reinigung durch Fachkräfte, je 
Stunde und Person (betrifft alle Bereiche des Hauses) für:</t>
  </si>
  <si>
    <t>Mietkonditionen gültig vom 01.01.2014</t>
  </si>
  <si>
    <t>Der restliche Gesamtbetrag ist spätestens 8 Wochen vor Beginn der Veranstaltung zu zahlen.</t>
  </si>
  <si>
    <t xml:space="preserve">Summe Miete, Dienstleistungen, Getränkevorauszahlung
</t>
  </si>
  <si>
    <t xml:space="preserve">Eine verbindliche Reservierung des vereinbarten Miettermins erfolgt erst, wenn dieser Vertrag unterschrieben ist und an den Trägerverein zurückgegeben wurde. Ein Rücktritt vom Mietvertrag ist nur in schriftlicher Form zulässig. Grundsätzlich fallen je nach Zeitpunkt des Rücktritts folgende Stornokosten an:
- Rücktritt 8 Wochen vor Mietbeginn 50 % der in § 3 errechneten Grundkosten
- Rücktritt 4 Wochen vor Mietbeginn 100 % der in § 3 errechneten Grundkosten
- Rücktritt 2 Wochen vor Mietbeginn 100 % der in § 3 errechneten Grundkosten plus zusätzlich 50 % der errechneten Dienstleistungskosten. 
Es sind jedoch mindestens 50,00 Euro, als einmalige Entschädigung zu bezahlen; es sei denn, die Mieterin beschafft eine Nachmieterin, die einen gleich- oder höherwertigen Mietvertrag für denselben Zeitraum abschließt. Eine bereits geleistete Anzahlung wird mit den Stornokosten verrechnet. Dem Mieter steht der Nachweis eines geringeren Schadens der Vermieterin frei.
</t>
  </si>
  <si>
    <t>§ 9 Datenschutz</t>
  </si>
  <si>
    <t>Wir verarbeiten die erhobenen Daten nur zum Zwecke der Vertragserfüllung. Ihre personenbezogenen Daten werden vertraulich behandelt und nicht an Dritte weitergegeben. Die zur Vertragsabwicklung erforderlichen Daten bewahren wir nach steuerrechtlichen Vorschriften 10 Jahre auf. Nach Ablauf der Frist werden die Daten gelöscht. (Art. 6 Abs. 1 lit b DSGVO).</t>
  </si>
  <si>
    <t>§ 10 Schlussbestimmungen</t>
  </si>
  <si>
    <t>§ 11 Weitere Vereinbarungen</t>
  </si>
  <si>
    <t xml:space="preserve">Bei Vertragsabschluss wird eine verbindliche Anzahlung fällig. Diese beläuft sich auf 50 % der Grundmiete. 
Die Anzahlung ist innerhalb 4 Wochen nach Vertragsabschluss auf das Bankkonto bei der Volksbank Kurpfalz, IBAN: DE93670923000033139063, BIC: GENODE61WNM einzuzahlen. Dabei ist im Betreff die Mietvertragsnummer mit anzugeben. Die Anzahlung wird mit dem ausstehenden Restbetrag verrechnet. Der von der Bank bestätigte Einzahlungsbeleg ist bei Übernahme der Räumlichkeiten unserem Bevollmächtigten vorzulegen. 
</t>
  </si>
  <si>
    <t>Volksbank Kurpfalz       
IBAN: DE93670923000033139063   
BIC: GENODE61WNM</t>
  </si>
  <si>
    <t xml:space="preserve">Vorstand TES e.V.: David Vössing, Karina Kindler, Zhanjie Wang
Gefördert durch: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</si>
</sst>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h:mm;@"/>
    <numFmt numFmtId="168" formatCode="&quot;Ja&quot;;&quot;Ja&quot;;&quot;Nein&quot;"/>
    <numFmt numFmtId="169" formatCode="&quot;Wahr&quot;;&quot;Wahr&quot;;&quot;Falsch&quot;"/>
    <numFmt numFmtId="170" formatCode="&quot;Ein&quot;;&quot;Ein&quot;;&quot;Aus&quot;"/>
    <numFmt numFmtId="171" formatCode="[$€-2]\ #,##0.00_);[Red]\([$€-2]\ #,##0.00\)"/>
  </numFmts>
  <fonts count="60">
    <font>
      <sz val="11"/>
      <color theme="1"/>
      <name val="Calibri"/>
      <family val="2"/>
    </font>
    <font>
      <sz val="11"/>
      <color indexed="8"/>
      <name val="Calibri"/>
      <family val="2"/>
    </font>
    <font>
      <b/>
      <sz val="10"/>
      <color indexed="8"/>
      <name val="Calibri"/>
      <family val="2"/>
    </font>
    <font>
      <sz val="10"/>
      <color indexed="8"/>
      <name val="Calibri"/>
      <family val="2"/>
    </font>
    <font>
      <b/>
      <u val="single"/>
      <sz val="10"/>
      <color indexed="8"/>
      <name val="Calibri"/>
      <family val="2"/>
    </font>
    <font>
      <u val="single"/>
      <sz val="10"/>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Calibri"/>
      <family val="2"/>
    </font>
    <font>
      <sz val="10"/>
      <color indexed="9"/>
      <name val="Calibri"/>
      <family val="2"/>
    </font>
    <font>
      <b/>
      <sz val="11"/>
      <color indexed="8"/>
      <name val="Arial"/>
      <family val="2"/>
    </font>
    <font>
      <sz val="11"/>
      <color indexed="8"/>
      <name val="Arial"/>
      <family val="2"/>
    </font>
    <font>
      <b/>
      <sz val="10"/>
      <name val="Calibri"/>
      <family val="2"/>
    </font>
    <font>
      <b/>
      <sz val="8"/>
      <color indexed="8"/>
      <name val="Calibri"/>
      <family val="2"/>
    </font>
    <font>
      <sz val="8"/>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
      <sz val="10"/>
      <color theme="0"/>
      <name val="Calibri"/>
      <family val="2"/>
    </font>
    <font>
      <b/>
      <sz val="11"/>
      <color theme="1"/>
      <name val="Arial"/>
      <family val="2"/>
    </font>
    <font>
      <u val="single"/>
      <sz val="10"/>
      <color theme="1"/>
      <name val="Calibri"/>
      <family val="2"/>
    </font>
    <font>
      <sz val="11"/>
      <color theme="1"/>
      <name val="Arial"/>
      <family val="2"/>
    </font>
    <font>
      <b/>
      <sz val="10"/>
      <color theme="1"/>
      <name val="Calibri"/>
      <family val="2"/>
    </font>
    <font>
      <b/>
      <u val="single"/>
      <sz val="10"/>
      <color theme="1"/>
      <name val="Calibri"/>
      <family val="2"/>
    </font>
    <font>
      <b/>
      <sz val="8"/>
      <color theme="1"/>
      <name val="Calibri"/>
      <family val="2"/>
    </font>
    <font>
      <sz val="8"/>
      <color theme="1"/>
      <name val="Calibri"/>
      <family val="2"/>
    </font>
    <font>
      <sz val="10"/>
      <color rgb="FF000000"/>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top style="thin"/>
      <bottom/>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4" fillId="0" borderId="0" applyNumberFormat="0" applyFill="0" applyBorder="0" applyAlignment="0" applyProtection="0"/>
    <xf numFmtId="164"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09">
    <xf numFmtId="0" fontId="0" fillId="0" borderId="0" xfId="0" applyFont="1" applyAlignment="1">
      <alignment/>
    </xf>
    <xf numFmtId="0" fontId="24" fillId="0" borderId="0" xfId="0" applyFont="1" applyAlignment="1" applyProtection="1">
      <alignment/>
      <protection locked="0"/>
    </xf>
    <xf numFmtId="166" fontId="49" fillId="0" borderId="0" xfId="0" applyNumberFormat="1" applyFont="1" applyAlignment="1" applyProtection="1">
      <alignment/>
      <protection locked="0"/>
    </xf>
    <xf numFmtId="14" fontId="24" fillId="0" borderId="0" xfId="0" applyNumberFormat="1" applyFont="1" applyAlignment="1" applyProtection="1">
      <alignment/>
      <protection locked="0"/>
    </xf>
    <xf numFmtId="0" fontId="36" fillId="0" borderId="0" xfId="0" applyFont="1" applyAlignment="1" applyProtection="1">
      <alignment horizontal="center"/>
      <protection locked="0"/>
    </xf>
    <xf numFmtId="0" fontId="0" fillId="0" borderId="0" xfId="0" applyAlignment="1" applyProtection="1">
      <alignment/>
      <protection locked="0"/>
    </xf>
    <xf numFmtId="0" fontId="49" fillId="0" borderId="0" xfId="0" applyFont="1" applyAlignment="1" applyProtection="1">
      <alignment vertical="top" wrapText="1"/>
      <protection locked="0"/>
    </xf>
    <xf numFmtId="0" fontId="49" fillId="0" borderId="0" xfId="0" applyFont="1" applyAlignment="1" applyProtection="1">
      <alignment/>
      <protection locked="0"/>
    </xf>
    <xf numFmtId="167" fontId="0" fillId="0" borderId="0" xfId="0" applyNumberFormat="1" applyAlignment="1" applyProtection="1">
      <alignment/>
      <protection locked="0"/>
    </xf>
    <xf numFmtId="0" fontId="49" fillId="0" borderId="0" xfId="0" applyNumberFormat="1" applyFont="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24" fillId="0" borderId="11" xfId="0" applyFont="1" applyBorder="1" applyAlignment="1" applyProtection="1">
      <alignment/>
      <protection locked="0"/>
    </xf>
    <xf numFmtId="0" fontId="50" fillId="0" borderId="12" xfId="0" applyFont="1" applyBorder="1" applyAlignment="1" applyProtection="1">
      <alignment/>
      <protection locked="0"/>
    </xf>
    <xf numFmtId="0" fontId="50" fillId="0" borderId="0" xfId="0" applyFont="1" applyBorder="1" applyAlignment="1" applyProtection="1">
      <alignment/>
      <protection locked="0"/>
    </xf>
    <xf numFmtId="0" fontId="50" fillId="0" borderId="11" xfId="0" applyFont="1" applyBorder="1" applyAlignment="1" applyProtection="1">
      <alignment/>
      <protection locked="0"/>
    </xf>
    <xf numFmtId="0" fontId="50" fillId="0" borderId="10" xfId="0" applyFont="1" applyBorder="1" applyAlignment="1" applyProtection="1">
      <alignment/>
      <protection locked="0"/>
    </xf>
    <xf numFmtId="0" fontId="24" fillId="0" borderId="12" xfId="0" applyFont="1" applyBorder="1" applyAlignment="1" applyProtection="1">
      <alignment/>
      <protection locked="0"/>
    </xf>
    <xf numFmtId="0" fontId="24" fillId="0" borderId="10" xfId="0" applyFont="1" applyBorder="1" applyAlignment="1" applyProtection="1">
      <alignment/>
      <protection locked="0"/>
    </xf>
    <xf numFmtId="166" fontId="49" fillId="0" borderId="13" xfId="0" applyNumberFormat="1" applyFont="1" applyBorder="1" applyAlignment="1" applyProtection="1">
      <alignment/>
      <protection locked="0"/>
    </xf>
    <xf numFmtId="0" fontId="51" fillId="0" borderId="0" xfId="0" applyFont="1" applyAlignment="1" applyProtection="1">
      <alignment vertical="center"/>
      <protection hidden="1"/>
    </xf>
    <xf numFmtId="0" fontId="0" fillId="0" borderId="0" xfId="0" applyAlignment="1" applyProtection="1">
      <alignment/>
      <protection hidden="1"/>
    </xf>
    <xf numFmtId="0" fontId="51" fillId="0" borderId="0" xfId="0" applyFont="1" applyAlignment="1" applyProtection="1">
      <alignment horizontal="right" vertical="center"/>
      <protection hidden="1"/>
    </xf>
    <xf numFmtId="0" fontId="0" fillId="0" borderId="0" xfId="0" applyFont="1" applyAlignment="1" applyProtection="1">
      <alignment vertical="center" wrapText="1"/>
      <protection hidden="1"/>
    </xf>
    <xf numFmtId="0" fontId="0" fillId="0" borderId="0" xfId="0" applyAlignment="1" applyProtection="1">
      <alignment wrapText="1"/>
      <protection hidden="1"/>
    </xf>
    <xf numFmtId="0" fontId="49" fillId="0" borderId="0" xfId="0" applyFont="1" applyAlignment="1" applyProtection="1">
      <alignment/>
      <protection hidden="1"/>
    </xf>
    <xf numFmtId="0" fontId="52" fillId="0" borderId="0" xfId="0" applyFont="1" applyAlignment="1" applyProtection="1">
      <alignment horizontal="center" vertical="top"/>
      <protection hidden="1"/>
    </xf>
    <xf numFmtId="0" fontId="53" fillId="0" borderId="0" xfId="0" applyFont="1" applyAlignment="1" applyProtection="1">
      <alignment/>
      <protection hidden="1"/>
    </xf>
    <xf numFmtId="166" fontId="49" fillId="0" borderId="0" xfId="0" applyNumberFormat="1" applyFont="1" applyAlignment="1" applyProtection="1">
      <alignment/>
      <protection hidden="1"/>
    </xf>
    <xf numFmtId="0" fontId="0" fillId="0" borderId="0" xfId="0" applyAlignment="1" applyProtection="1">
      <alignment vertical="center" wrapText="1"/>
      <protection hidden="1"/>
    </xf>
    <xf numFmtId="49" fontId="54" fillId="0" borderId="11" xfId="0" applyNumberFormat="1" applyFont="1" applyBorder="1" applyAlignment="1" applyProtection="1">
      <alignment/>
      <protection hidden="1"/>
    </xf>
    <xf numFmtId="0" fontId="28" fillId="0" borderId="11" xfId="0" applyFont="1" applyBorder="1" applyAlignment="1" applyProtection="1">
      <alignment/>
      <protection hidden="1"/>
    </xf>
    <xf numFmtId="49" fontId="54" fillId="0" borderId="14" xfId="0" applyNumberFormat="1" applyFont="1" applyBorder="1" applyAlignment="1" applyProtection="1">
      <alignment/>
      <protection hidden="1"/>
    </xf>
    <xf numFmtId="166" fontId="49" fillId="0" borderId="15" xfId="0" applyNumberFormat="1" applyFont="1" applyBorder="1" applyAlignment="1" applyProtection="1">
      <alignment/>
      <protection hidden="1"/>
    </xf>
    <xf numFmtId="49" fontId="49" fillId="0" borderId="16" xfId="0" applyNumberFormat="1" applyFont="1" applyBorder="1" applyAlignment="1" applyProtection="1">
      <alignment/>
      <protection hidden="1"/>
    </xf>
    <xf numFmtId="166" fontId="49" fillId="0" borderId="11" xfId="0" applyNumberFormat="1" applyFont="1" applyBorder="1" applyAlignment="1" applyProtection="1">
      <alignment/>
      <protection hidden="1"/>
    </xf>
    <xf numFmtId="166" fontId="49" fillId="0" borderId="17" xfId="0" applyNumberFormat="1" applyFont="1" applyBorder="1" applyAlignment="1" applyProtection="1">
      <alignment/>
      <protection hidden="1"/>
    </xf>
    <xf numFmtId="0" fontId="24" fillId="0" borderId="11" xfId="0" applyFont="1" applyBorder="1" applyAlignment="1" applyProtection="1">
      <alignment/>
      <protection hidden="1"/>
    </xf>
    <xf numFmtId="49" fontId="49" fillId="0" borderId="18" xfId="0" applyNumberFormat="1" applyFont="1" applyBorder="1" applyAlignment="1" applyProtection="1">
      <alignment vertical="top" wrapText="1"/>
      <protection hidden="1"/>
    </xf>
    <xf numFmtId="166" fontId="49" fillId="0" borderId="13" xfId="0" applyNumberFormat="1" applyFont="1" applyBorder="1" applyAlignment="1" applyProtection="1">
      <alignment/>
      <protection hidden="1"/>
    </xf>
    <xf numFmtId="49" fontId="49" fillId="0" borderId="18" xfId="0" applyNumberFormat="1" applyFont="1" applyBorder="1" applyAlignment="1" applyProtection="1">
      <alignment vertical="top"/>
      <protection hidden="1"/>
    </xf>
    <xf numFmtId="49" fontId="49" fillId="0" borderId="14" xfId="0" applyNumberFormat="1" applyFont="1" applyBorder="1" applyAlignment="1" applyProtection="1">
      <alignment vertical="top" wrapText="1"/>
      <protection hidden="1"/>
    </xf>
    <xf numFmtId="166" fontId="49" fillId="0" borderId="0" xfId="0" applyNumberFormat="1" applyFont="1" applyBorder="1" applyAlignment="1" applyProtection="1">
      <alignment/>
      <protection hidden="1"/>
    </xf>
    <xf numFmtId="166" fontId="49" fillId="0" borderId="19" xfId="0" applyNumberFormat="1" applyFont="1" applyBorder="1" applyAlignment="1" applyProtection="1">
      <alignment/>
      <protection hidden="1"/>
    </xf>
    <xf numFmtId="49" fontId="49" fillId="0" borderId="16" xfId="0" applyNumberFormat="1" applyFont="1" applyBorder="1" applyAlignment="1" applyProtection="1">
      <alignment vertical="top" wrapText="1"/>
      <protection hidden="1"/>
    </xf>
    <xf numFmtId="49" fontId="55" fillId="0" borderId="0" xfId="0" applyNumberFormat="1" applyFont="1" applyBorder="1" applyAlignment="1" applyProtection="1">
      <alignment/>
      <protection hidden="1"/>
    </xf>
    <xf numFmtId="0" fontId="50" fillId="0" borderId="0" xfId="0" applyFont="1" applyAlignment="1" applyProtection="1">
      <alignment/>
      <protection hidden="1"/>
    </xf>
    <xf numFmtId="166" fontId="52" fillId="0" borderId="0" xfId="0" applyNumberFormat="1" applyFont="1" applyAlignment="1" applyProtection="1">
      <alignment/>
      <protection hidden="1"/>
    </xf>
    <xf numFmtId="0" fontId="24" fillId="0" borderId="0" xfId="0" applyFont="1" applyAlignment="1" applyProtection="1">
      <alignment/>
      <protection hidden="1"/>
    </xf>
    <xf numFmtId="49" fontId="54" fillId="0" borderId="11" xfId="0" applyNumberFormat="1" applyFont="1" applyBorder="1" applyAlignment="1" applyProtection="1">
      <alignment vertical="top"/>
      <protection hidden="1"/>
    </xf>
    <xf numFmtId="49" fontId="49" fillId="0" borderId="14" xfId="0" applyNumberFormat="1" applyFont="1" applyBorder="1" applyAlignment="1" applyProtection="1">
      <alignment vertical="top"/>
      <protection hidden="1"/>
    </xf>
    <xf numFmtId="49" fontId="54" fillId="0" borderId="14" xfId="0" applyNumberFormat="1" applyFont="1" applyBorder="1" applyAlignment="1" applyProtection="1">
      <alignment vertical="top"/>
      <protection hidden="1"/>
    </xf>
    <xf numFmtId="49" fontId="49" fillId="0" borderId="20" xfId="0" applyNumberFormat="1" applyFont="1" applyBorder="1" applyAlignment="1" applyProtection="1">
      <alignment/>
      <protection hidden="1"/>
    </xf>
    <xf numFmtId="49" fontId="54" fillId="0" borderId="14" xfId="0" applyNumberFormat="1" applyFont="1" applyBorder="1" applyAlignment="1" applyProtection="1">
      <alignment/>
      <protection hidden="1"/>
    </xf>
    <xf numFmtId="49" fontId="49" fillId="0" borderId="16" xfId="0" applyNumberFormat="1" applyFont="1" applyBorder="1" applyAlignment="1" applyProtection="1">
      <alignment vertical="top"/>
      <protection hidden="1"/>
    </xf>
    <xf numFmtId="49" fontId="55" fillId="0" borderId="0" xfId="0" applyNumberFormat="1" applyFont="1" applyAlignment="1" applyProtection="1">
      <alignment vertical="top"/>
      <protection hidden="1"/>
    </xf>
    <xf numFmtId="166" fontId="55" fillId="0" borderId="0" xfId="0" applyNumberFormat="1" applyFont="1" applyAlignment="1" applyProtection="1">
      <alignment/>
      <protection hidden="1"/>
    </xf>
    <xf numFmtId="49" fontId="49" fillId="0" borderId="0" xfId="0" applyNumberFormat="1" applyFont="1" applyAlignment="1" applyProtection="1">
      <alignment vertical="top"/>
      <protection hidden="1"/>
    </xf>
    <xf numFmtId="49" fontId="49" fillId="0" borderId="0" xfId="0" applyNumberFormat="1" applyFont="1" applyAlignment="1" applyProtection="1">
      <alignment/>
      <protection hidden="1"/>
    </xf>
    <xf numFmtId="49" fontId="52" fillId="0" borderId="0" xfId="0" applyNumberFormat="1" applyFont="1" applyAlignment="1" applyProtection="1">
      <alignment/>
      <protection hidden="1"/>
    </xf>
    <xf numFmtId="0" fontId="0" fillId="0" borderId="0" xfId="0" applyBorder="1" applyAlignment="1" applyProtection="1">
      <alignment/>
      <protection hidden="1"/>
    </xf>
    <xf numFmtId="0" fontId="0" fillId="0" borderId="0" xfId="0" applyAlignment="1" applyProtection="1">
      <alignment horizontal="center"/>
      <protection hidden="1"/>
    </xf>
    <xf numFmtId="0" fontId="56" fillId="0" borderId="0" xfId="0" applyFont="1" applyAlignment="1" applyProtection="1">
      <alignment vertical="top" wrapText="1"/>
      <protection hidden="1"/>
    </xf>
    <xf numFmtId="0" fontId="56" fillId="0" borderId="0" xfId="0" applyFont="1" applyAlignment="1" applyProtection="1">
      <alignment horizontal="right" vertical="top" wrapText="1"/>
      <protection hidden="1"/>
    </xf>
    <xf numFmtId="0" fontId="57" fillId="0" borderId="0" xfId="0" applyFont="1" applyAlignment="1" applyProtection="1">
      <alignment vertical="top" wrapText="1"/>
      <protection hidden="1"/>
    </xf>
    <xf numFmtId="0" fontId="0" fillId="0" borderId="0" xfId="0" applyAlignment="1" applyProtection="1">
      <alignment vertical="top" wrapText="1"/>
      <protection hidden="1"/>
    </xf>
    <xf numFmtId="0" fontId="57" fillId="0" borderId="0" xfId="0" applyFont="1" applyAlignment="1" applyProtection="1">
      <alignment/>
      <protection hidden="1"/>
    </xf>
    <xf numFmtId="0" fontId="49" fillId="0" borderId="0" xfId="0" applyFont="1" applyAlignment="1" applyProtection="1">
      <alignment horizontal="left" vertical="center"/>
      <protection locked="0"/>
    </xf>
    <xf numFmtId="49" fontId="49" fillId="0" borderId="18" xfId="0" applyNumberFormat="1" applyFont="1" applyBorder="1" applyAlignment="1" applyProtection="1">
      <alignment vertical="top"/>
      <protection locked="0"/>
    </xf>
    <xf numFmtId="0" fontId="49" fillId="0" borderId="0" xfId="0" applyFont="1" applyAlignment="1" applyProtection="1">
      <alignment horizontal="justify" vertical="top" wrapText="1"/>
      <protection hidden="1"/>
    </xf>
    <xf numFmtId="49" fontId="55" fillId="0" borderId="18" xfId="0" applyNumberFormat="1" applyFont="1" applyBorder="1" applyAlignment="1" applyProtection="1">
      <alignment vertical="top"/>
      <protection hidden="1"/>
    </xf>
    <xf numFmtId="0" fontId="24" fillId="0" borderId="10" xfId="0" applyFont="1" applyBorder="1" applyAlignment="1" applyProtection="1">
      <alignment/>
      <protection hidden="1"/>
    </xf>
    <xf numFmtId="166" fontId="52" fillId="0" borderId="13" xfId="0" applyNumberFormat="1" applyFont="1" applyBorder="1" applyAlignment="1" applyProtection="1">
      <alignment/>
      <protection hidden="1"/>
    </xf>
    <xf numFmtId="49" fontId="55" fillId="0" borderId="0" xfId="0" applyNumberFormat="1" applyFont="1" applyAlignment="1" applyProtection="1">
      <alignment vertical="top" wrapText="1"/>
      <protection hidden="1"/>
    </xf>
    <xf numFmtId="49" fontId="49" fillId="0" borderId="20" xfId="0" applyNumberFormat="1" applyFont="1" applyBorder="1" applyAlignment="1" applyProtection="1">
      <alignment vertical="top"/>
      <protection hidden="1"/>
    </xf>
    <xf numFmtId="0" fontId="58" fillId="0" borderId="0" xfId="0" applyFont="1" applyAlignment="1">
      <alignment horizontal="left" vertical="top" wrapText="1"/>
    </xf>
    <xf numFmtId="166" fontId="49" fillId="0" borderId="0" xfId="0" applyNumberFormat="1" applyFont="1" applyBorder="1" applyAlignment="1" applyProtection="1">
      <alignment/>
      <protection locked="0"/>
    </xf>
    <xf numFmtId="166" fontId="52" fillId="0" borderId="0" xfId="0" applyNumberFormat="1" applyFont="1" applyBorder="1" applyAlignment="1" applyProtection="1">
      <alignment/>
      <protection hidden="1"/>
    </xf>
    <xf numFmtId="166" fontId="54" fillId="0" borderId="0" xfId="0" applyNumberFormat="1" applyFont="1" applyAlignment="1" applyProtection="1">
      <alignment/>
      <protection hidden="1"/>
    </xf>
    <xf numFmtId="0" fontId="3" fillId="0" borderId="0" xfId="0" applyFont="1" applyAlignment="1" applyProtection="1">
      <alignment/>
      <protection locked="0"/>
    </xf>
    <xf numFmtId="14" fontId="49" fillId="0" borderId="0" xfId="0" applyNumberFormat="1" applyFont="1" applyAlignment="1" applyProtection="1">
      <alignment/>
      <protection locked="0"/>
    </xf>
    <xf numFmtId="166" fontId="54" fillId="0" borderId="11" xfId="0" applyNumberFormat="1" applyFont="1" applyBorder="1" applyAlignment="1" applyProtection="1">
      <alignment horizontal="right"/>
      <protection hidden="1"/>
    </xf>
    <xf numFmtId="0" fontId="49" fillId="0" borderId="0" xfId="0" applyFont="1" applyAlignment="1" applyProtection="1">
      <alignment horizontal="justify" vertical="center" wrapText="1"/>
      <protection hidden="1"/>
    </xf>
    <xf numFmtId="0" fontId="50" fillId="0" borderId="11" xfId="0" applyFont="1" applyFill="1" applyBorder="1" applyAlignment="1" applyProtection="1">
      <alignment/>
      <protection locked="0"/>
    </xf>
    <xf numFmtId="0" fontId="49" fillId="0" borderId="0" xfId="0" applyFont="1" applyAlignment="1" applyProtection="1">
      <alignment horizontal="left" vertical="center" wrapText="1"/>
      <protection hidden="1"/>
    </xf>
    <xf numFmtId="0" fontId="51" fillId="0" borderId="0" xfId="0" applyFont="1" applyAlignment="1" applyProtection="1">
      <alignment horizontal="center"/>
      <protection hidden="1"/>
    </xf>
    <xf numFmtId="0" fontId="49" fillId="0" borderId="0" xfId="0" applyFont="1" applyAlignment="1" applyProtection="1">
      <alignment horizontal="left"/>
      <protection hidden="1"/>
    </xf>
    <xf numFmtId="0" fontId="0" fillId="0" borderId="0" xfId="0" applyAlignment="1" applyProtection="1">
      <alignment horizontal="left"/>
      <protection locked="0"/>
    </xf>
    <xf numFmtId="0" fontId="0" fillId="0" borderId="12" xfId="0" applyBorder="1" applyAlignment="1" applyProtection="1">
      <alignment horizontal="center"/>
      <protection hidden="1"/>
    </xf>
    <xf numFmtId="0" fontId="36" fillId="0" borderId="0" xfId="0" applyFont="1" applyAlignment="1" applyProtection="1">
      <alignment horizontal="center"/>
      <protection hidden="1"/>
    </xf>
    <xf numFmtId="0" fontId="49" fillId="0" borderId="0" xfId="0" applyFont="1" applyAlignment="1" applyProtection="1">
      <alignment horizontal="justify" vertical="top" wrapText="1"/>
      <protection hidden="1"/>
    </xf>
    <xf numFmtId="0" fontId="49" fillId="0" borderId="0" xfId="0" applyFont="1" applyAlignment="1" applyProtection="1">
      <alignment horizontal="left" vertical="top" wrapText="1"/>
      <protection locked="0"/>
    </xf>
    <xf numFmtId="0" fontId="57" fillId="0" borderId="0" xfId="0" applyFont="1" applyAlignment="1" applyProtection="1">
      <alignment horizontal="left" vertical="top" wrapText="1"/>
      <protection hidden="1"/>
    </xf>
    <xf numFmtId="0" fontId="49" fillId="0" borderId="0" xfId="0" applyFont="1" applyAlignment="1" applyProtection="1">
      <alignment horizontal="justify" vertical="center" wrapText="1"/>
      <protection hidden="1"/>
    </xf>
    <xf numFmtId="0" fontId="49" fillId="0" borderId="0" xfId="0" applyFont="1" applyAlignment="1" applyProtection="1">
      <alignment horizontal="left" vertical="center"/>
      <protection hidden="1"/>
    </xf>
    <xf numFmtId="0" fontId="36" fillId="0" borderId="0" xfId="0" applyFont="1" applyAlignment="1" applyProtection="1">
      <alignment horizontal="center" vertical="center"/>
      <protection hidden="1"/>
    </xf>
    <xf numFmtId="49" fontId="54" fillId="0" borderId="0" xfId="0" applyNumberFormat="1" applyFont="1" applyAlignment="1" applyProtection="1">
      <alignment horizontal="left" vertical="center"/>
      <protection hidden="1"/>
    </xf>
    <xf numFmtId="49" fontId="49" fillId="0" borderId="0" xfId="0" applyNumberFormat="1" applyFont="1" applyAlignment="1" applyProtection="1">
      <alignment horizontal="justify" vertical="top" wrapText="1"/>
      <protection hidden="1"/>
    </xf>
    <xf numFmtId="49" fontId="49" fillId="0" borderId="0" xfId="0" applyNumberFormat="1" applyFont="1" applyAlignment="1" applyProtection="1">
      <alignment horizontal="left" vertical="center"/>
      <protection hidden="1"/>
    </xf>
    <xf numFmtId="49" fontId="49" fillId="0" borderId="0" xfId="0" applyNumberFormat="1" applyFont="1" applyAlignment="1" applyProtection="1">
      <alignment horizontal="justify" vertical="center" wrapText="1"/>
      <protection hidden="1"/>
    </xf>
    <xf numFmtId="0" fontId="51" fillId="0" borderId="0" xfId="0" applyFont="1" applyAlignment="1" applyProtection="1">
      <alignment horizontal="center" vertical="center"/>
      <protection hidden="1"/>
    </xf>
    <xf numFmtId="0" fontId="49" fillId="0" borderId="0" xfId="0" applyFont="1" applyAlignment="1" applyProtection="1">
      <alignment horizontal="justify" vertical="center" wrapText="1"/>
      <protection hidden="1"/>
    </xf>
    <xf numFmtId="0" fontId="49" fillId="0" borderId="0" xfId="0" applyFont="1" applyAlignment="1" applyProtection="1">
      <alignment horizontal="justify" wrapText="1"/>
      <protection hidden="1"/>
    </xf>
    <xf numFmtId="0" fontId="49" fillId="0" borderId="0" xfId="0" applyFont="1" applyAlignment="1" applyProtection="1">
      <alignment horizontal="left" vertical="top" wrapText="1"/>
      <protection hidden="1"/>
    </xf>
    <xf numFmtId="0" fontId="0" fillId="0" borderId="0" xfId="0" applyAlignment="1" applyProtection="1">
      <alignment horizontal="left" vertical="center"/>
      <protection locked="0"/>
    </xf>
    <xf numFmtId="49" fontId="49" fillId="0" borderId="0" xfId="0" applyNumberFormat="1" applyFont="1" applyAlignment="1" applyProtection="1">
      <alignment horizontal="left" vertical="center" wrapText="1"/>
      <protection hidden="1"/>
    </xf>
    <xf numFmtId="0" fontId="59" fillId="0" borderId="0" xfId="0" applyFont="1" applyAlignment="1">
      <alignment horizontal="center" vertical="top" wrapText="1"/>
    </xf>
    <xf numFmtId="0" fontId="58" fillId="0" borderId="0" xfId="0" applyFont="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1</xdr:row>
      <xdr:rowOff>142875</xdr:rowOff>
    </xdr:from>
    <xdr:to>
      <xdr:col>4</xdr:col>
      <xdr:colOff>1019175</xdr:colOff>
      <xdr:row>6</xdr:row>
      <xdr:rowOff>171450</xdr:rowOff>
    </xdr:to>
    <xdr:pic>
      <xdr:nvPicPr>
        <xdr:cNvPr id="1" name="Grafik 1"/>
        <xdr:cNvPicPr preferRelativeResize="1">
          <a:picLocks noChangeAspect="1"/>
        </xdr:cNvPicPr>
      </xdr:nvPicPr>
      <xdr:blipFill>
        <a:blip r:embed="rId1"/>
        <a:stretch>
          <a:fillRect/>
        </a:stretch>
      </xdr:blipFill>
      <xdr:spPr>
        <a:xfrm>
          <a:off x="4410075" y="333375"/>
          <a:ext cx="1800225" cy="981075"/>
        </a:xfrm>
        <a:prstGeom prst="rect">
          <a:avLst/>
        </a:prstGeom>
        <a:noFill/>
        <a:ln w="9525" cmpd="sng">
          <a:noFill/>
        </a:ln>
      </xdr:spPr>
    </xdr:pic>
    <xdr:clientData/>
  </xdr:twoCellAnchor>
  <xdr:twoCellAnchor>
    <xdr:from>
      <xdr:col>0</xdr:col>
      <xdr:colOff>390525</xdr:colOff>
      <xdr:row>167</xdr:row>
      <xdr:rowOff>161925</xdr:rowOff>
    </xdr:from>
    <xdr:to>
      <xdr:col>0</xdr:col>
      <xdr:colOff>2505075</xdr:colOff>
      <xdr:row>169</xdr:row>
      <xdr:rowOff>133350</xdr:rowOff>
    </xdr:to>
    <xdr:pic>
      <xdr:nvPicPr>
        <xdr:cNvPr id="2" name="Bild 2" descr="Beschreibung: 2016_Logo_Schwarz_Bildmarke_Schriftzug"/>
        <xdr:cNvPicPr preferRelativeResize="1">
          <a:picLocks noChangeAspect="1"/>
        </xdr:cNvPicPr>
      </xdr:nvPicPr>
      <xdr:blipFill>
        <a:blip r:embed="rId2"/>
        <a:stretch>
          <a:fillRect/>
        </a:stretch>
      </xdr:blipFill>
      <xdr:spPr>
        <a:xfrm>
          <a:off x="390525" y="42090975"/>
          <a:ext cx="21145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H168"/>
  <sheetViews>
    <sheetView tabSelected="1" view="pageLayout" zoomScale="120" zoomScaleNormal="120" zoomScaleSheetLayoutView="100" zoomScalePageLayoutView="120" workbookViewId="0" topLeftCell="A74">
      <selection activeCell="B99" sqref="B99"/>
    </sheetView>
  </sheetViews>
  <sheetFormatPr defaultColWidth="11.421875" defaultRowHeight="15"/>
  <cols>
    <col min="1" max="1" width="43.57421875" style="22" bestFit="1" customWidth="1"/>
    <col min="2" max="4" width="11.421875" style="22" customWidth="1"/>
    <col min="5" max="5" width="15.57421875" style="22" customWidth="1"/>
    <col min="6" max="16384" width="11.421875" style="22" customWidth="1"/>
  </cols>
  <sheetData>
    <row r="3" ht="15">
      <c r="A3" s="21" t="s">
        <v>0</v>
      </c>
    </row>
    <row r="4" ht="15">
      <c r="A4" s="21" t="s">
        <v>1</v>
      </c>
    </row>
    <row r="5" ht="15">
      <c r="A5" s="21" t="s">
        <v>2</v>
      </c>
    </row>
    <row r="8" spans="1:5" ht="15">
      <c r="A8" s="101"/>
      <c r="B8" s="101"/>
      <c r="C8" s="101"/>
      <c r="D8" s="101"/>
      <c r="E8" s="101"/>
    </row>
    <row r="10" spans="1:5" ht="15">
      <c r="A10" s="86" t="s">
        <v>3</v>
      </c>
      <c r="B10" s="86"/>
      <c r="C10" s="86"/>
      <c r="D10" s="86"/>
      <c r="E10" s="86"/>
    </row>
    <row r="12" spans="1:3" ht="15">
      <c r="A12" s="23" t="s">
        <v>59</v>
      </c>
      <c r="B12" s="4"/>
      <c r="C12" s="5"/>
    </row>
    <row r="14" spans="1:6" ht="45" customHeight="1">
      <c r="A14" s="102" t="s">
        <v>4</v>
      </c>
      <c r="B14" s="102"/>
      <c r="C14" s="102"/>
      <c r="D14" s="102"/>
      <c r="E14" s="102"/>
      <c r="F14" s="24"/>
    </row>
    <row r="16" spans="1:5" ht="15">
      <c r="A16" s="6" t="s">
        <v>93</v>
      </c>
      <c r="B16" s="6" t="s">
        <v>5</v>
      </c>
      <c r="C16" s="92" t="s">
        <v>94</v>
      </c>
      <c r="D16" s="92"/>
      <c r="E16" s="92"/>
    </row>
    <row r="17" spans="1:5" ht="15">
      <c r="A17" s="6" t="s">
        <v>98</v>
      </c>
      <c r="B17" s="6" t="s">
        <v>5</v>
      </c>
      <c r="C17" s="92" t="s">
        <v>96</v>
      </c>
      <c r="D17" s="92"/>
      <c r="E17" s="92"/>
    </row>
    <row r="18" spans="1:5" ht="15">
      <c r="A18" s="6" t="s">
        <v>95</v>
      </c>
      <c r="B18" s="6" t="s">
        <v>5</v>
      </c>
      <c r="C18" s="92" t="s">
        <v>97</v>
      </c>
      <c r="D18" s="92"/>
      <c r="E18" s="92"/>
    </row>
    <row r="19" spans="1:5" ht="15" customHeight="1">
      <c r="A19" s="6" t="s">
        <v>6</v>
      </c>
      <c r="B19" s="6"/>
      <c r="C19" s="6" t="s">
        <v>68</v>
      </c>
      <c r="D19" s="6" t="s">
        <v>5</v>
      </c>
      <c r="E19" s="6"/>
    </row>
    <row r="20" spans="1:5" ht="15">
      <c r="A20" s="6" t="s">
        <v>7</v>
      </c>
      <c r="B20" s="6"/>
      <c r="C20" s="6" t="s">
        <v>69</v>
      </c>
      <c r="D20" s="6" t="s">
        <v>5</v>
      </c>
      <c r="E20" s="6"/>
    </row>
    <row r="21" spans="1:3" ht="15">
      <c r="A21" s="7" t="s">
        <v>85</v>
      </c>
      <c r="C21" s="5" t="s">
        <v>86</v>
      </c>
    </row>
    <row r="23" spans="1:5" ht="15">
      <c r="A23" s="90" t="s">
        <v>8</v>
      </c>
      <c r="B23" s="90" t="b">
        <v>0</v>
      </c>
      <c r="C23" s="90"/>
      <c r="D23" s="90"/>
      <c r="E23" s="90"/>
    </row>
    <row r="25" spans="1:6" ht="30" customHeight="1">
      <c r="A25" s="103" t="s">
        <v>78</v>
      </c>
      <c r="B25" s="103"/>
      <c r="C25" s="103"/>
      <c r="D25" s="103"/>
      <c r="E25" s="103"/>
      <c r="F25" s="25"/>
    </row>
    <row r="26" ht="15">
      <c r="A26" s="22" t="s">
        <v>99</v>
      </c>
    </row>
    <row r="28" spans="1:5" ht="15">
      <c r="A28" s="68" t="s">
        <v>9</v>
      </c>
      <c r="B28" s="105"/>
      <c r="C28" s="105"/>
      <c r="D28" s="105"/>
      <c r="E28" s="105"/>
    </row>
    <row r="29" spans="1:5" ht="15">
      <c r="A29" s="5"/>
      <c r="B29" s="105"/>
      <c r="C29" s="105"/>
      <c r="D29" s="105"/>
      <c r="E29" s="105"/>
    </row>
    <row r="31" ht="15">
      <c r="A31" s="26" t="s">
        <v>10</v>
      </c>
    </row>
    <row r="33" spans="1:6" ht="45" customHeight="1">
      <c r="A33" s="27" t="s">
        <v>17</v>
      </c>
      <c r="B33" s="104" t="s">
        <v>107</v>
      </c>
      <c r="C33" s="104"/>
      <c r="D33" s="104"/>
      <c r="E33" s="104"/>
      <c r="F33" s="25"/>
    </row>
    <row r="35" spans="1:8" ht="15">
      <c r="A35" s="90" t="s">
        <v>70</v>
      </c>
      <c r="B35" s="90"/>
      <c r="C35" s="90"/>
      <c r="D35" s="90"/>
      <c r="E35" s="90"/>
      <c r="H35" s="28"/>
    </row>
    <row r="37" spans="1:3" ht="15">
      <c r="A37" s="95" t="s">
        <v>11</v>
      </c>
      <c r="B37" s="95"/>
      <c r="C37" s="95"/>
    </row>
    <row r="39" spans="1:5" ht="15">
      <c r="A39" s="80" t="s">
        <v>103</v>
      </c>
      <c r="B39" s="7" t="s">
        <v>12</v>
      </c>
      <c r="C39" s="81"/>
      <c r="D39" s="7" t="s">
        <v>100</v>
      </c>
      <c r="E39" s="7" t="s">
        <v>14</v>
      </c>
    </row>
    <row r="40" spans="1:5" ht="15">
      <c r="A40" s="80" t="s">
        <v>92</v>
      </c>
      <c r="B40" s="7" t="s">
        <v>12</v>
      </c>
      <c r="C40" s="7"/>
      <c r="D40" s="7" t="s">
        <v>13</v>
      </c>
      <c r="E40" s="7" t="s">
        <v>14</v>
      </c>
    </row>
    <row r="41" spans="1:5" ht="15">
      <c r="A41" s="7"/>
      <c r="B41" s="7"/>
      <c r="C41" s="7"/>
      <c r="D41" s="7"/>
      <c r="E41" s="7"/>
    </row>
    <row r="42" spans="1:5" ht="15">
      <c r="A42" s="7" t="s">
        <v>82</v>
      </c>
      <c r="B42" s="3" t="s">
        <v>5</v>
      </c>
      <c r="C42" s="2" t="s">
        <v>13</v>
      </c>
      <c r="D42" s="8"/>
      <c r="E42" s="9" t="s">
        <v>71</v>
      </c>
    </row>
    <row r="43" spans="1:5" ht="15">
      <c r="A43" s="7" t="s">
        <v>72</v>
      </c>
      <c r="B43" s="3" t="s">
        <v>5</v>
      </c>
      <c r="C43" s="2" t="s">
        <v>13</v>
      </c>
      <c r="D43" s="8"/>
      <c r="E43" s="9" t="s">
        <v>14</v>
      </c>
    </row>
    <row r="44" spans="1:5" ht="15">
      <c r="A44" s="7"/>
      <c r="B44" s="7"/>
      <c r="C44" s="7"/>
      <c r="D44" s="7"/>
      <c r="E44" s="7"/>
    </row>
    <row r="45" spans="1:5" ht="15">
      <c r="A45" s="7" t="s">
        <v>73</v>
      </c>
      <c r="B45" s="3" t="s">
        <v>5</v>
      </c>
      <c r="C45" s="2" t="s">
        <v>13</v>
      </c>
      <c r="D45" s="8"/>
      <c r="E45" s="9" t="s">
        <v>14</v>
      </c>
    </row>
    <row r="46" spans="1:6" ht="45.75" customHeight="1">
      <c r="A46" s="91" t="s">
        <v>74</v>
      </c>
      <c r="B46" s="91" t="b">
        <v>0</v>
      </c>
      <c r="C46" s="91"/>
      <c r="D46" s="91"/>
      <c r="E46" s="91"/>
      <c r="F46" s="30"/>
    </row>
    <row r="47" spans="1:6" ht="30" customHeight="1">
      <c r="A47" s="91" t="s">
        <v>81</v>
      </c>
      <c r="B47" s="91" t="b">
        <v>0</v>
      </c>
      <c r="C47" s="91"/>
      <c r="D47" s="91"/>
      <c r="E47" s="91"/>
      <c r="F47" s="30"/>
    </row>
    <row r="48" spans="1:6" ht="30" customHeight="1">
      <c r="A48" s="70"/>
      <c r="B48" s="70"/>
      <c r="C48" s="70"/>
      <c r="D48" s="70"/>
      <c r="E48" s="70"/>
      <c r="F48" s="30"/>
    </row>
    <row r="49" spans="1:6" ht="30" customHeight="1">
      <c r="A49" s="70"/>
      <c r="B49" s="70"/>
      <c r="C49" s="70"/>
      <c r="D49" s="70"/>
      <c r="E49" s="70"/>
      <c r="F49" s="30"/>
    </row>
    <row r="50" spans="1:5" ht="21.75" customHeight="1">
      <c r="A50" s="90" t="s">
        <v>15</v>
      </c>
      <c r="B50" s="90"/>
      <c r="C50" s="90"/>
      <c r="D50" s="90"/>
      <c r="E50" s="90"/>
    </row>
    <row r="52" spans="1:6" ht="30" customHeight="1">
      <c r="A52" s="85" t="s">
        <v>16</v>
      </c>
      <c r="B52" s="85"/>
      <c r="C52" s="85"/>
      <c r="D52" s="85"/>
      <c r="E52" s="85"/>
      <c r="F52" s="30"/>
    </row>
    <row r="53" spans="1:7" ht="15">
      <c r="A53" s="31" t="s">
        <v>89</v>
      </c>
      <c r="B53" s="32" t="s">
        <v>18</v>
      </c>
      <c r="C53" s="82" t="s">
        <v>90</v>
      </c>
      <c r="D53" s="43"/>
      <c r="F53" s="26"/>
      <c r="G53" s="26"/>
    </row>
    <row r="54" spans="1:7" ht="15">
      <c r="A54" s="33" t="s">
        <v>19</v>
      </c>
      <c r="B54" s="14" t="b">
        <v>0</v>
      </c>
      <c r="C54" s="34">
        <f>IF(B54=TRUE,480+115,0)</f>
        <v>0</v>
      </c>
      <c r="D54" s="26"/>
      <c r="G54" s="26"/>
    </row>
    <row r="55" spans="1:7" ht="15">
      <c r="A55" s="33" t="s">
        <v>20</v>
      </c>
      <c r="B55" s="14" t="b">
        <v>0</v>
      </c>
      <c r="C55" s="34">
        <f>IF(B55=TRUE,330+75,0)</f>
        <v>0</v>
      </c>
      <c r="D55" s="26"/>
      <c r="G55" s="26"/>
    </row>
    <row r="56" spans="1:7" ht="15">
      <c r="A56" s="33" t="s">
        <v>21</v>
      </c>
      <c r="B56" s="14" t="b">
        <v>0</v>
      </c>
      <c r="C56" s="34">
        <f>IF(B56=TRUE,175+40,0)</f>
        <v>0</v>
      </c>
      <c r="D56" s="26"/>
      <c r="G56" s="26"/>
    </row>
    <row r="57" spans="1:7" ht="15">
      <c r="A57" s="33" t="s">
        <v>104</v>
      </c>
      <c r="B57" s="14"/>
      <c r="C57" s="34"/>
      <c r="D57" s="26"/>
      <c r="G57" s="26"/>
    </row>
    <row r="58" spans="1:7" ht="15">
      <c r="A58" s="51" t="s">
        <v>108</v>
      </c>
      <c r="B58" s="14" t="b">
        <v>0</v>
      </c>
      <c r="C58" s="34">
        <f>IF(B58=TRUE,B59*25,0)</f>
        <v>0</v>
      </c>
      <c r="D58" s="26"/>
      <c r="G58" s="26"/>
    </row>
    <row r="59" spans="1:7" ht="15">
      <c r="A59" s="55" t="s">
        <v>35</v>
      </c>
      <c r="B59" s="13"/>
      <c r="C59" s="37"/>
      <c r="D59" s="26"/>
      <c r="G59" s="26"/>
    </row>
    <row r="60" spans="1:7" ht="15">
      <c r="A60" s="55" t="s">
        <v>23</v>
      </c>
      <c r="B60" s="16" t="b">
        <v>0</v>
      </c>
      <c r="C60" s="37">
        <f>IF(B60=TRUE,80,0)</f>
        <v>0</v>
      </c>
      <c r="D60" s="26"/>
      <c r="G60" s="26"/>
    </row>
    <row r="61" spans="1:7" ht="15">
      <c r="A61" s="41" t="s">
        <v>24</v>
      </c>
      <c r="B61" s="17" t="b">
        <v>0</v>
      </c>
      <c r="C61" s="40">
        <f>IF(B61=TRUE,270,0)</f>
        <v>0</v>
      </c>
      <c r="D61" s="26"/>
      <c r="G61" s="26"/>
    </row>
    <row r="62" spans="1:7" ht="30" customHeight="1">
      <c r="A62" s="42" t="s">
        <v>106</v>
      </c>
      <c r="B62" s="14" t="b">
        <v>0</v>
      </c>
      <c r="C62" s="34">
        <f>IF(B62=TRUE,270,0)</f>
        <v>0</v>
      </c>
      <c r="D62" s="26"/>
      <c r="G62" s="26"/>
    </row>
    <row r="63" spans="1:7" ht="15">
      <c r="A63" s="42" t="s">
        <v>63</v>
      </c>
      <c r="B63" s="14" t="b">
        <v>0</v>
      </c>
      <c r="C63" s="34">
        <f>IF(B63=TRUE,70+70,0)</f>
        <v>0</v>
      </c>
      <c r="D63" s="26"/>
      <c r="G63" s="26"/>
    </row>
    <row r="64" spans="1:7" ht="25.5">
      <c r="A64" s="42" t="s">
        <v>64</v>
      </c>
      <c r="B64" s="14" t="b">
        <v>0</v>
      </c>
      <c r="C64" s="34">
        <f>IF(B64=TRUE,45+35,0)</f>
        <v>0</v>
      </c>
      <c r="D64" s="26"/>
      <c r="G64" s="26"/>
    </row>
    <row r="65" spans="1:7" ht="25.5">
      <c r="A65" s="45" t="s">
        <v>25</v>
      </c>
      <c r="B65" s="16" t="b">
        <v>0</v>
      </c>
      <c r="C65" s="37">
        <f>IF(B65=TRUE,23,0)</f>
        <v>0</v>
      </c>
      <c r="D65" s="26"/>
      <c r="G65" s="26"/>
    </row>
    <row r="66" spans="1:7" ht="15">
      <c r="A66" s="39" t="s">
        <v>36</v>
      </c>
      <c r="B66" s="17"/>
      <c r="C66" s="40"/>
      <c r="D66" s="43"/>
      <c r="F66" s="26"/>
      <c r="G66" s="26"/>
    </row>
    <row r="67" spans="1:7" ht="15">
      <c r="A67" s="46" t="s">
        <v>101</v>
      </c>
      <c r="B67" s="47" t="b">
        <v>1</v>
      </c>
      <c r="C67" s="48">
        <f>SUM(C54:C66)</f>
        <v>0</v>
      </c>
      <c r="D67" s="48"/>
      <c r="F67" s="26"/>
      <c r="G67" s="26"/>
    </row>
    <row r="68" spans="1:7" ht="15">
      <c r="A68" s="46"/>
      <c r="B68" s="47"/>
      <c r="C68" s="48"/>
      <c r="D68" s="48"/>
      <c r="F68" s="26"/>
      <c r="G68" s="26"/>
    </row>
    <row r="69" spans="1:7" ht="15">
      <c r="A69" s="46" t="s">
        <v>102</v>
      </c>
      <c r="B69" s="47"/>
      <c r="C69" s="48"/>
      <c r="D69" s="48"/>
      <c r="F69" s="26"/>
      <c r="G69" s="26"/>
    </row>
    <row r="70" spans="1:7" ht="25.5">
      <c r="A70" s="39" t="s">
        <v>22</v>
      </c>
      <c r="B70" s="17" t="b">
        <v>0</v>
      </c>
      <c r="C70" s="73">
        <f>IF(B70=TRUE,(100+95)*1.19,0)</f>
        <v>0</v>
      </c>
      <c r="D70" s="48"/>
      <c r="F70" s="26"/>
      <c r="G70" s="26"/>
    </row>
    <row r="71" spans="1:7" ht="25.5">
      <c r="A71" s="39" t="s">
        <v>67</v>
      </c>
      <c r="B71" s="17" t="b">
        <v>0</v>
      </c>
      <c r="C71" s="73">
        <f>IF(B71=TRUE,(35+95)*1.19,0)</f>
        <v>0</v>
      </c>
      <c r="D71" s="48"/>
      <c r="F71" s="26"/>
      <c r="G71" s="26"/>
    </row>
    <row r="72" spans="1:7" ht="15">
      <c r="A72" s="41" t="s">
        <v>65</v>
      </c>
      <c r="B72" s="17" t="b">
        <v>0</v>
      </c>
      <c r="C72" s="73">
        <f>IF(B72=TRUE,(50+45)*1.19,0)</f>
        <v>0</v>
      </c>
      <c r="D72" s="48"/>
      <c r="F72" s="26"/>
      <c r="G72" s="26"/>
    </row>
    <row r="73" spans="1:7" ht="18" customHeight="1">
      <c r="A73" s="46"/>
      <c r="B73" s="49"/>
      <c r="C73" s="48"/>
      <c r="D73" s="48"/>
      <c r="E73" s="48"/>
      <c r="F73" s="26"/>
      <c r="G73" s="26"/>
    </row>
    <row r="74" spans="1:7" ht="15">
      <c r="A74" s="50" t="s">
        <v>26</v>
      </c>
      <c r="B74" s="38"/>
      <c r="C74" s="36"/>
      <c r="D74" s="43"/>
      <c r="E74" s="43"/>
      <c r="F74" s="26"/>
      <c r="G74" s="26"/>
    </row>
    <row r="75" spans="1:7" ht="15">
      <c r="A75" s="51" t="s">
        <v>27</v>
      </c>
      <c r="B75" s="14" t="b">
        <v>0</v>
      </c>
      <c r="C75" s="34">
        <f>IF(B75=TRUE,1200,0)</f>
        <v>0</v>
      </c>
      <c r="D75" s="26"/>
      <c r="E75" s="43"/>
      <c r="F75" s="26"/>
      <c r="G75" s="26"/>
    </row>
    <row r="76" spans="1:7" ht="15">
      <c r="A76" s="41" t="s">
        <v>28</v>
      </c>
      <c r="B76" s="17" t="b">
        <v>0</v>
      </c>
      <c r="C76" s="40">
        <f>IF(B76=TRUE,800,0)</f>
        <v>0</v>
      </c>
      <c r="D76" s="26"/>
      <c r="E76" s="43"/>
      <c r="F76" s="26"/>
      <c r="G76" s="26"/>
    </row>
    <row r="77" spans="1:7" ht="15">
      <c r="A77" s="41" t="s">
        <v>29</v>
      </c>
      <c r="B77" s="17" t="b">
        <v>0</v>
      </c>
      <c r="C77" s="40">
        <f>IF(B77=TRUE,400,0)</f>
        <v>0</v>
      </c>
      <c r="D77" s="26"/>
      <c r="E77" s="43"/>
      <c r="F77" s="26"/>
      <c r="G77" s="26"/>
    </row>
    <row r="78" spans="1:7" ht="17.25" customHeight="1">
      <c r="A78" s="46"/>
      <c r="B78" s="1"/>
      <c r="C78" s="29"/>
      <c r="D78" s="29"/>
      <c r="E78" s="29"/>
      <c r="F78" s="26"/>
      <c r="G78" s="26"/>
    </row>
    <row r="79" spans="1:7" ht="15">
      <c r="A79" s="50" t="s">
        <v>91</v>
      </c>
      <c r="B79" s="13"/>
      <c r="C79" s="36"/>
      <c r="D79" s="43"/>
      <c r="E79" s="43"/>
      <c r="F79" s="26"/>
      <c r="G79" s="26"/>
    </row>
    <row r="80" spans="1:7" ht="15">
      <c r="A80" s="52" t="s">
        <v>30</v>
      </c>
      <c r="B80" s="18"/>
      <c r="C80" s="34"/>
      <c r="D80" s="43"/>
      <c r="E80" s="43"/>
      <c r="F80" s="26"/>
      <c r="G80" s="26"/>
    </row>
    <row r="81" spans="1:7" ht="15">
      <c r="A81" s="53" t="s">
        <v>31</v>
      </c>
      <c r="B81" s="15" t="b">
        <v>0</v>
      </c>
      <c r="C81" s="44">
        <f>IF(B81=TRUE,195*1.19,0)</f>
        <v>0</v>
      </c>
      <c r="D81" s="26"/>
      <c r="E81" s="43"/>
      <c r="F81" s="26"/>
      <c r="G81" s="26"/>
    </row>
    <row r="82" spans="1:7" ht="18" customHeight="1">
      <c r="A82" s="35" t="s">
        <v>32</v>
      </c>
      <c r="B82" s="16" t="b">
        <v>0</v>
      </c>
      <c r="C82" s="37">
        <f>IF(B82=TRUE,115*1.19,0)</f>
        <v>0</v>
      </c>
      <c r="D82" s="26"/>
      <c r="E82" s="43"/>
      <c r="F82" s="26"/>
      <c r="G82" s="26"/>
    </row>
    <row r="83" spans="1:7" ht="15" customHeight="1">
      <c r="A83" s="54" t="s">
        <v>33</v>
      </c>
      <c r="B83" s="18"/>
      <c r="C83" s="34"/>
      <c r="D83" s="43"/>
      <c r="E83" s="43"/>
      <c r="F83" s="26"/>
      <c r="G83" s="26"/>
    </row>
    <row r="84" spans="1:7" ht="15">
      <c r="A84" s="53" t="s">
        <v>31</v>
      </c>
      <c r="B84" s="15" t="b">
        <v>0</v>
      </c>
      <c r="C84" s="44">
        <f>IF(B84=TRUE,135*1.19,0)</f>
        <v>0</v>
      </c>
      <c r="D84" s="26"/>
      <c r="E84" s="43"/>
      <c r="F84" s="26"/>
      <c r="G84" s="26"/>
    </row>
    <row r="85" spans="1:7" ht="15">
      <c r="A85" s="35" t="s">
        <v>32</v>
      </c>
      <c r="B85" s="16" t="b">
        <v>0</v>
      </c>
      <c r="C85" s="37">
        <f>IF(B85=TRUE,80*1.19,0)</f>
        <v>0</v>
      </c>
      <c r="D85" s="26"/>
      <c r="E85" s="43"/>
      <c r="F85" s="26"/>
      <c r="G85" s="26"/>
    </row>
    <row r="86" spans="1:7" ht="15">
      <c r="A86" s="52" t="s">
        <v>34</v>
      </c>
      <c r="B86" s="18"/>
      <c r="C86" s="34"/>
      <c r="D86" s="43"/>
      <c r="E86" s="43"/>
      <c r="F86" s="26"/>
      <c r="G86" s="26"/>
    </row>
    <row r="87" spans="1:7" ht="15">
      <c r="A87" s="53" t="s">
        <v>31</v>
      </c>
      <c r="B87" s="15" t="b">
        <v>0</v>
      </c>
      <c r="C87" s="44">
        <f>IF(B87=TRUE,80*1.19,0)</f>
        <v>0</v>
      </c>
      <c r="D87" s="26"/>
      <c r="E87" s="43"/>
      <c r="F87" s="26"/>
      <c r="G87" s="26"/>
    </row>
    <row r="88" spans="1:7" ht="15">
      <c r="A88" s="35" t="s">
        <v>32</v>
      </c>
      <c r="B88" s="16" t="b">
        <v>0</v>
      </c>
      <c r="C88" s="37">
        <f>IF(B88=TRUE,46*1.19,0)</f>
        <v>0</v>
      </c>
      <c r="D88" s="26"/>
      <c r="E88" s="43"/>
      <c r="F88" s="26"/>
      <c r="G88" s="26"/>
    </row>
    <row r="89" spans="1:7" ht="9" customHeight="1">
      <c r="A89" s="53"/>
      <c r="B89" s="15"/>
      <c r="C89" s="43"/>
      <c r="D89" s="43"/>
      <c r="E89" s="43"/>
      <c r="F89" s="26"/>
      <c r="G89" s="26"/>
    </row>
    <row r="90" spans="1:7" ht="15">
      <c r="A90" s="51" t="s">
        <v>109</v>
      </c>
      <c r="B90" s="14" t="b">
        <v>0</v>
      </c>
      <c r="C90" s="34">
        <f>IF(B90=TRUE,20*1.19,0)</f>
        <v>0</v>
      </c>
      <c r="D90" s="26"/>
      <c r="E90" s="43"/>
      <c r="F90" s="26"/>
      <c r="G90" s="26"/>
    </row>
    <row r="91" spans="1:7" ht="15">
      <c r="A91" s="75" t="s">
        <v>110</v>
      </c>
      <c r="B91" s="15" t="b">
        <v>0</v>
      </c>
      <c r="C91" s="44">
        <f>IF(B91=TRUE,30*1.19,0)</f>
        <v>0</v>
      </c>
      <c r="D91" s="26"/>
      <c r="E91" s="43"/>
      <c r="F91" s="26"/>
      <c r="G91" s="26"/>
    </row>
    <row r="92" spans="1:7" ht="15">
      <c r="A92" s="75" t="s">
        <v>111</v>
      </c>
      <c r="B92" s="15" t="b">
        <v>0</v>
      </c>
      <c r="C92" s="44">
        <f>IF(B92=TRUE,50*1.19,0)</f>
        <v>0</v>
      </c>
      <c r="D92" s="43"/>
      <c r="E92" s="43"/>
      <c r="F92" s="26"/>
      <c r="G92" s="26"/>
    </row>
    <row r="93" spans="1:7" ht="25.5">
      <c r="A93" s="45" t="s">
        <v>112</v>
      </c>
      <c r="B93" s="84" t="b">
        <v>0</v>
      </c>
      <c r="C93" s="37">
        <f>IF(B93=TRUE,15*1.19,0)</f>
        <v>0</v>
      </c>
      <c r="D93" s="26"/>
      <c r="E93" s="43"/>
      <c r="F93" s="26"/>
      <c r="G93" s="26"/>
    </row>
    <row r="94" spans="1:7" ht="38.25">
      <c r="A94" s="42" t="s">
        <v>113</v>
      </c>
      <c r="B94" s="14" t="b">
        <v>0</v>
      </c>
      <c r="C94" s="34">
        <f>IF(B94=TRUE,B95*23*1.19,0)</f>
        <v>0</v>
      </c>
      <c r="D94" s="26"/>
      <c r="E94" s="43"/>
      <c r="F94" s="26"/>
      <c r="G94" s="26"/>
    </row>
    <row r="95" spans="1:7" ht="15">
      <c r="A95" s="45" t="s">
        <v>35</v>
      </c>
      <c r="B95" s="13"/>
      <c r="C95" s="37"/>
      <c r="D95" s="43"/>
      <c r="E95" s="43"/>
      <c r="F95" s="26"/>
      <c r="G95" s="26"/>
    </row>
    <row r="96" spans="1:7" ht="25.5">
      <c r="A96" s="42" t="s">
        <v>54</v>
      </c>
      <c r="B96" s="14" t="b">
        <v>0</v>
      </c>
      <c r="C96" s="34">
        <f>IF(B96=TRUE,B97*29*1.19,0)</f>
        <v>0</v>
      </c>
      <c r="D96" s="26"/>
      <c r="E96" s="43"/>
      <c r="F96" s="26"/>
      <c r="G96" s="26"/>
    </row>
    <row r="97" spans="1:7" ht="15">
      <c r="A97" s="45" t="s">
        <v>35</v>
      </c>
      <c r="B97" s="13"/>
      <c r="C97" s="37"/>
      <c r="D97" s="43"/>
      <c r="E97" s="43"/>
      <c r="F97" s="26"/>
      <c r="G97" s="26"/>
    </row>
    <row r="98" spans="1:7" ht="25.5">
      <c r="A98" s="42" t="s">
        <v>55</v>
      </c>
      <c r="B98" s="14" t="b">
        <v>0</v>
      </c>
      <c r="C98" s="34">
        <f>IF(B98=TRUE,B99*29*1.19,0)</f>
        <v>0</v>
      </c>
      <c r="D98" s="26"/>
      <c r="E98" s="43"/>
      <c r="F98" s="26"/>
      <c r="G98" s="26"/>
    </row>
    <row r="99" spans="1:7" ht="15">
      <c r="A99" s="55" t="s">
        <v>35</v>
      </c>
      <c r="B99" s="13"/>
      <c r="C99" s="37"/>
      <c r="D99" s="43"/>
      <c r="E99" s="43"/>
      <c r="F99" s="26"/>
      <c r="G99" s="26"/>
    </row>
    <row r="100" spans="1:7" ht="15">
      <c r="A100" s="69" t="s">
        <v>36</v>
      </c>
      <c r="B100" s="19"/>
      <c r="C100" s="20"/>
      <c r="D100" s="77"/>
      <c r="E100" s="77"/>
      <c r="F100" s="26"/>
      <c r="G100" s="26"/>
    </row>
    <row r="101" spans="1:7" ht="15">
      <c r="A101" s="56" t="s">
        <v>37</v>
      </c>
      <c r="B101" s="49"/>
      <c r="C101" s="48">
        <f>SUM(C81:C100)</f>
        <v>0</v>
      </c>
      <c r="D101" s="78"/>
      <c r="E101" s="78"/>
      <c r="F101" s="26"/>
      <c r="G101" s="26"/>
    </row>
    <row r="102" spans="1:7" ht="15">
      <c r="A102" s="56"/>
      <c r="B102" s="49"/>
      <c r="C102" s="48"/>
      <c r="D102" s="48"/>
      <c r="E102" s="48"/>
      <c r="F102" s="26"/>
      <c r="G102" s="26"/>
    </row>
    <row r="103" spans="1:7" ht="15">
      <c r="A103" s="71" t="s">
        <v>80</v>
      </c>
      <c r="B103" s="72"/>
      <c r="C103" s="73"/>
      <c r="D103" s="26"/>
      <c r="E103" s="78"/>
      <c r="F103" s="26"/>
      <c r="G103" s="26"/>
    </row>
    <row r="104" spans="1:7" ht="15">
      <c r="A104" s="56"/>
      <c r="B104" s="49"/>
      <c r="C104" s="48"/>
      <c r="D104" s="48"/>
      <c r="E104" s="48"/>
      <c r="F104" s="26"/>
      <c r="G104" s="26"/>
    </row>
    <row r="105" spans="1:7" ht="7.5" customHeight="1">
      <c r="A105" s="56"/>
      <c r="B105" s="49"/>
      <c r="C105" s="48"/>
      <c r="D105" s="48"/>
      <c r="E105" s="48"/>
      <c r="F105" s="26"/>
      <c r="G105" s="26"/>
    </row>
    <row r="106" spans="1:7" ht="38.25">
      <c r="A106" s="74" t="s">
        <v>116</v>
      </c>
      <c r="B106" s="49"/>
      <c r="C106" s="79">
        <f>C67+C101+C103+C70+C71+C72</f>
        <v>0</v>
      </c>
      <c r="D106" s="57"/>
      <c r="E106" s="57"/>
      <c r="F106" s="26"/>
      <c r="G106" s="26"/>
    </row>
    <row r="107" spans="1:7" ht="15">
      <c r="A107" s="56" t="s">
        <v>79</v>
      </c>
      <c r="B107" s="49"/>
      <c r="C107" s="79">
        <f>C106+C75+C76+C77</f>
        <v>0</v>
      </c>
      <c r="D107" s="29"/>
      <c r="E107" s="57"/>
      <c r="F107" s="26"/>
      <c r="G107" s="26"/>
    </row>
    <row r="108" ht="8.25" customHeight="1"/>
    <row r="109" spans="1:7" ht="15">
      <c r="A109" s="58" t="s">
        <v>62</v>
      </c>
      <c r="B109" s="49"/>
      <c r="C109" s="29"/>
      <c r="D109" s="29"/>
      <c r="E109" s="57"/>
      <c r="F109" s="26"/>
      <c r="G109" s="26"/>
    </row>
    <row r="110" spans="1:7" ht="7.5" customHeight="1">
      <c r="A110" s="59"/>
      <c r="B110" s="49"/>
      <c r="C110" s="29"/>
      <c r="D110" s="29"/>
      <c r="E110" s="29"/>
      <c r="F110" s="26"/>
      <c r="G110" s="26"/>
    </row>
    <row r="111" spans="1:7" ht="15">
      <c r="A111" s="59" t="s">
        <v>38</v>
      </c>
      <c r="B111" s="49"/>
      <c r="C111" s="29"/>
      <c r="D111" s="29"/>
      <c r="E111" s="29"/>
      <c r="F111" s="26"/>
      <c r="G111" s="26"/>
    </row>
    <row r="112" spans="1:7" ht="15">
      <c r="A112" s="99" t="s">
        <v>114</v>
      </c>
      <c r="B112" s="99"/>
      <c r="C112" s="99"/>
      <c r="D112" s="99"/>
      <c r="E112" s="29"/>
      <c r="F112" s="26"/>
      <c r="G112" s="26"/>
    </row>
    <row r="113" spans="1:7" ht="30.75" customHeight="1">
      <c r="A113" s="100" t="s">
        <v>61</v>
      </c>
      <c r="B113" s="100"/>
      <c r="C113" s="100"/>
      <c r="D113" s="100"/>
      <c r="E113" s="100"/>
      <c r="F113" s="26"/>
      <c r="G113" s="26"/>
    </row>
    <row r="114" spans="1:7" ht="4.5" customHeight="1">
      <c r="A114" s="59"/>
      <c r="B114" s="49"/>
      <c r="C114" s="29"/>
      <c r="D114" s="29"/>
      <c r="E114" s="29"/>
      <c r="F114" s="26"/>
      <c r="G114" s="26"/>
    </row>
    <row r="115" spans="1:7" ht="74.25" customHeight="1">
      <c r="A115" s="98" t="s">
        <v>122</v>
      </c>
      <c r="B115" s="98"/>
      <c r="C115" s="98"/>
      <c r="D115" s="98"/>
      <c r="E115" s="98"/>
      <c r="F115" s="26"/>
      <c r="G115" s="26"/>
    </row>
    <row r="116" spans="1:7" ht="15">
      <c r="A116" s="97" t="s">
        <v>115</v>
      </c>
      <c r="B116" s="97"/>
      <c r="C116" s="97"/>
      <c r="D116" s="97"/>
      <c r="E116" s="29"/>
      <c r="F116" s="26"/>
      <c r="G116" s="26"/>
    </row>
    <row r="117" spans="1:7" ht="15">
      <c r="A117" s="97" t="s">
        <v>39</v>
      </c>
      <c r="B117" s="97"/>
      <c r="C117" s="97"/>
      <c r="D117" s="97"/>
      <c r="E117" s="29"/>
      <c r="F117" s="26"/>
      <c r="G117" s="26"/>
    </row>
    <row r="118" spans="1:7" ht="7.5" customHeight="1">
      <c r="A118" s="59"/>
      <c r="B118" s="49"/>
      <c r="C118" s="29"/>
      <c r="D118" s="29"/>
      <c r="E118" s="29"/>
      <c r="F118" s="26"/>
      <c r="G118" s="26"/>
    </row>
    <row r="119" spans="1:7" ht="15">
      <c r="A119" s="60" t="s">
        <v>47</v>
      </c>
      <c r="B119" s="49"/>
      <c r="C119" s="29"/>
      <c r="D119" s="29"/>
      <c r="E119" s="29"/>
      <c r="F119" s="26"/>
      <c r="G119" s="26"/>
    </row>
    <row r="120" spans="1:7" ht="15">
      <c r="A120" s="99" t="s">
        <v>40</v>
      </c>
      <c r="B120" s="99"/>
      <c r="C120" s="99"/>
      <c r="D120" s="99"/>
      <c r="E120" s="29"/>
      <c r="F120" s="26"/>
      <c r="G120" s="26"/>
    </row>
    <row r="121" spans="1:7" ht="15">
      <c r="A121" s="99" t="s">
        <v>41</v>
      </c>
      <c r="B121" s="99"/>
      <c r="C121" s="29"/>
      <c r="D121" s="29"/>
      <c r="E121" s="29"/>
      <c r="F121" s="26"/>
      <c r="G121" s="26"/>
    </row>
    <row r="122" spans="1:7" ht="10.5" customHeight="1">
      <c r="A122" s="106" t="s">
        <v>42</v>
      </c>
      <c r="B122" s="106"/>
      <c r="C122" s="106"/>
      <c r="D122" s="106"/>
      <c r="E122" s="106"/>
      <c r="F122" s="26"/>
      <c r="G122" s="26"/>
    </row>
    <row r="123" spans="1:7" ht="9" customHeight="1">
      <c r="A123" s="59"/>
      <c r="B123" s="49"/>
      <c r="C123" s="29"/>
      <c r="D123" s="29"/>
      <c r="E123" s="29"/>
      <c r="F123" s="26"/>
      <c r="G123" s="26"/>
    </row>
    <row r="124" spans="1:5" ht="15">
      <c r="A124" s="90" t="s">
        <v>75</v>
      </c>
      <c r="B124" s="90"/>
      <c r="C124" s="90"/>
      <c r="D124" s="90"/>
      <c r="E124" s="90"/>
    </row>
    <row r="125" ht="9.75" customHeight="1"/>
    <row r="126" spans="1:5" ht="66.75" customHeight="1">
      <c r="A126" s="91" t="s">
        <v>56</v>
      </c>
      <c r="B126" s="91"/>
      <c r="C126" s="91"/>
      <c r="D126" s="91"/>
      <c r="E126" s="91"/>
    </row>
    <row r="127" spans="1:5" ht="87.75" customHeight="1">
      <c r="A127" s="94" t="s">
        <v>57</v>
      </c>
      <c r="B127" s="94"/>
      <c r="C127" s="94"/>
      <c r="D127" s="94"/>
      <c r="E127" s="94"/>
    </row>
    <row r="128" ht="9.75" customHeight="1"/>
    <row r="129" spans="1:5" ht="15">
      <c r="A129" s="90" t="s">
        <v>76</v>
      </c>
      <c r="B129" s="90"/>
      <c r="C129" s="90"/>
      <c r="D129" s="90"/>
      <c r="E129" s="90"/>
    </row>
    <row r="130" spans="1:5" ht="72.75" customHeight="1">
      <c r="A130" s="94" t="s">
        <v>43</v>
      </c>
      <c r="B130" s="94"/>
      <c r="C130" s="94"/>
      <c r="D130" s="94"/>
      <c r="E130" s="94"/>
    </row>
    <row r="131" spans="1:5" ht="18.75" customHeight="1">
      <c r="A131" s="83"/>
      <c r="B131" s="83"/>
      <c r="C131" s="83"/>
      <c r="D131" s="83"/>
      <c r="E131" s="83"/>
    </row>
    <row r="132" spans="1:5" ht="18.75" customHeight="1">
      <c r="A132" s="83"/>
      <c r="B132" s="83"/>
      <c r="C132" s="83"/>
      <c r="D132" s="83"/>
      <c r="E132" s="83"/>
    </row>
    <row r="133" spans="1:5" ht="15">
      <c r="A133" s="90" t="s">
        <v>77</v>
      </c>
      <c r="B133" s="90"/>
      <c r="C133" s="90"/>
      <c r="D133" s="90"/>
      <c r="E133" s="90"/>
    </row>
    <row r="134" spans="1:5" ht="139.5" customHeight="1">
      <c r="A134" s="91" t="s">
        <v>117</v>
      </c>
      <c r="B134" s="91"/>
      <c r="C134" s="91"/>
      <c r="D134" s="91"/>
      <c r="E134" s="91"/>
    </row>
    <row r="135" spans="1:5" ht="30.75" customHeight="1">
      <c r="A135" s="91" t="s">
        <v>44</v>
      </c>
      <c r="B135" s="91"/>
      <c r="C135" s="91"/>
      <c r="D135" s="91"/>
      <c r="E135" s="91"/>
    </row>
    <row r="136" ht="8.25" customHeight="1"/>
    <row r="137" spans="1:5" ht="15">
      <c r="A137" s="90" t="s">
        <v>83</v>
      </c>
      <c r="B137" s="90"/>
      <c r="C137" s="90"/>
      <c r="D137" s="90"/>
      <c r="E137" s="90"/>
    </row>
    <row r="138" spans="1:5" ht="48" customHeight="1">
      <c r="A138" s="108" t="s">
        <v>84</v>
      </c>
      <c r="B138" s="108"/>
      <c r="C138" s="108"/>
      <c r="D138" s="108"/>
      <c r="E138" s="108"/>
    </row>
    <row r="139" spans="1:5" ht="9" customHeight="1">
      <c r="A139" s="76"/>
      <c r="B139" s="76"/>
      <c r="C139" s="76"/>
      <c r="D139" s="76"/>
      <c r="E139" s="76"/>
    </row>
    <row r="140" spans="1:5" ht="15">
      <c r="A140" s="107" t="s">
        <v>87</v>
      </c>
      <c r="B140" s="107"/>
      <c r="C140" s="107"/>
      <c r="D140" s="107"/>
      <c r="E140" s="107"/>
    </row>
    <row r="141" spans="1:5" ht="80.25" customHeight="1">
      <c r="A141" s="108" t="s">
        <v>88</v>
      </c>
      <c r="B141" s="108"/>
      <c r="C141" s="108"/>
      <c r="D141" s="108"/>
      <c r="E141" s="108"/>
    </row>
    <row r="142" spans="1:5" ht="15" customHeight="1">
      <c r="A142" s="96" t="s">
        <v>118</v>
      </c>
      <c r="B142" s="96"/>
      <c r="C142" s="96"/>
      <c r="D142" s="96"/>
      <c r="E142" s="96"/>
    </row>
    <row r="143" spans="1:5" ht="49.5" customHeight="1">
      <c r="A143" s="85" t="s">
        <v>119</v>
      </c>
      <c r="B143" s="85"/>
      <c r="C143" s="85"/>
      <c r="D143" s="85"/>
      <c r="E143" s="85"/>
    </row>
    <row r="144" spans="1:5" ht="15">
      <c r="A144" s="90" t="s">
        <v>120</v>
      </c>
      <c r="B144" s="90"/>
      <c r="C144" s="90"/>
      <c r="D144" s="90"/>
      <c r="E144" s="90"/>
    </row>
    <row r="145" spans="1:5" ht="50.25" customHeight="1">
      <c r="A145" s="94" t="s">
        <v>45</v>
      </c>
      <c r="B145" s="94"/>
      <c r="C145" s="94"/>
      <c r="D145" s="94"/>
      <c r="E145" s="94"/>
    </row>
    <row r="146" spans="1:2" ht="15">
      <c r="A146" s="87" t="s">
        <v>46</v>
      </c>
      <c r="B146" s="87"/>
    </row>
    <row r="147" ht="7.5" customHeight="1"/>
    <row r="148" spans="1:5" ht="15">
      <c r="A148" s="90" t="s">
        <v>121</v>
      </c>
      <c r="B148" s="90"/>
      <c r="C148" s="90"/>
      <c r="D148" s="90"/>
      <c r="E148" s="90"/>
    </row>
    <row r="149" spans="1:6" ht="15">
      <c r="A149" s="10"/>
      <c r="B149" s="10"/>
      <c r="C149" s="10"/>
      <c r="D149" s="10"/>
      <c r="E149" s="10"/>
      <c r="F149" s="61"/>
    </row>
    <row r="150" spans="1:6" ht="15">
      <c r="A150" s="10"/>
      <c r="B150" s="10"/>
      <c r="C150" s="10"/>
      <c r="D150" s="10"/>
      <c r="E150" s="10"/>
      <c r="F150" s="61"/>
    </row>
    <row r="152" spans="1:2" ht="15">
      <c r="A152" s="87" t="s">
        <v>48</v>
      </c>
      <c r="B152" s="87"/>
    </row>
    <row r="153" spans="1:5" ht="15">
      <c r="A153" s="95" t="s">
        <v>49</v>
      </c>
      <c r="B153" s="95"/>
      <c r="C153" s="95"/>
      <c r="D153" s="95"/>
      <c r="E153" s="95"/>
    </row>
    <row r="155" spans="1:5" ht="15">
      <c r="A155" s="5" t="s">
        <v>50</v>
      </c>
      <c r="B155" s="5"/>
      <c r="C155" s="88" t="s">
        <v>50</v>
      </c>
      <c r="D155" s="88"/>
      <c r="E155" s="5"/>
    </row>
    <row r="156" spans="1:5" ht="15">
      <c r="A156" s="5"/>
      <c r="B156" s="5"/>
      <c r="C156" s="5"/>
      <c r="D156" s="5"/>
      <c r="E156" s="5"/>
    </row>
    <row r="157" spans="1:5" ht="15">
      <c r="A157" s="5" t="s">
        <v>0</v>
      </c>
      <c r="B157" s="5"/>
      <c r="C157" s="5"/>
      <c r="D157" s="5"/>
      <c r="E157" s="5"/>
    </row>
    <row r="158" spans="1:5" ht="15">
      <c r="A158" s="88" t="s">
        <v>1</v>
      </c>
      <c r="B158" s="88"/>
      <c r="C158" s="5"/>
      <c r="D158" s="5"/>
      <c r="E158" s="5"/>
    </row>
    <row r="159" spans="1:5" ht="15">
      <c r="A159" s="5" t="s">
        <v>2</v>
      </c>
      <c r="B159" s="5"/>
      <c r="C159" s="5"/>
      <c r="D159" s="5"/>
      <c r="E159" s="5"/>
    </row>
    <row r="160" spans="1:5" ht="15">
      <c r="A160" s="5"/>
      <c r="B160" s="5"/>
      <c r="C160" s="5"/>
      <c r="D160" s="5"/>
      <c r="E160" s="5"/>
    </row>
    <row r="161" spans="1:5" ht="7.5" customHeight="1">
      <c r="A161" s="5"/>
      <c r="B161" s="5"/>
      <c r="C161" s="5"/>
      <c r="D161" s="5"/>
      <c r="E161" s="5"/>
    </row>
    <row r="162" spans="1:5" ht="15">
      <c r="A162" s="11"/>
      <c r="B162" s="12"/>
      <c r="C162" s="11"/>
      <c r="D162" s="11"/>
      <c r="E162" s="11"/>
    </row>
    <row r="163" spans="1:5" ht="15">
      <c r="A163" s="62" t="s">
        <v>51</v>
      </c>
      <c r="C163" s="89" t="s">
        <v>52</v>
      </c>
      <c r="D163" s="89"/>
      <c r="E163" s="89"/>
    </row>
    <row r="164" ht="9" customHeight="1"/>
    <row r="165" ht="7.5" customHeight="1"/>
    <row r="166" spans="1:5" ht="25.5" customHeight="1">
      <c r="A166" s="63" t="s">
        <v>105</v>
      </c>
      <c r="B166" s="64" t="s">
        <v>58</v>
      </c>
      <c r="C166" s="93" t="s">
        <v>123</v>
      </c>
      <c r="D166" s="93"/>
      <c r="E166" s="65" t="s">
        <v>60</v>
      </c>
    </row>
    <row r="167" spans="1:5" ht="20.25" customHeight="1">
      <c r="A167" s="93" t="s">
        <v>124</v>
      </c>
      <c r="B167" s="93"/>
      <c r="C167" s="93"/>
      <c r="D167" s="93"/>
      <c r="E167" s="65" t="s">
        <v>53</v>
      </c>
    </row>
    <row r="168" spans="1:4" ht="14.25" customHeight="1">
      <c r="A168" s="67"/>
      <c r="B168" s="66"/>
      <c r="C168" s="93" t="s">
        <v>66</v>
      </c>
      <c r="D168" s="93"/>
    </row>
    <row r="169" ht="15" customHeight="1"/>
  </sheetData>
  <sheetProtection password="D040" sheet="1" selectLockedCells="1"/>
  <mergeCells count="51">
    <mergeCell ref="A140:E140"/>
    <mergeCell ref="A141:E141"/>
    <mergeCell ref="A137:E137"/>
    <mergeCell ref="A138:E138"/>
    <mergeCell ref="A130:E130"/>
    <mergeCell ref="A134:E134"/>
    <mergeCell ref="A126:E126"/>
    <mergeCell ref="A120:D120"/>
    <mergeCell ref="A124:E124"/>
    <mergeCell ref="A122:E122"/>
    <mergeCell ref="A121:B121"/>
    <mergeCell ref="A129:E129"/>
    <mergeCell ref="A127:E127"/>
    <mergeCell ref="A8:E8"/>
    <mergeCell ref="A14:E14"/>
    <mergeCell ref="A25:E25"/>
    <mergeCell ref="B33:E33"/>
    <mergeCell ref="A35:E35"/>
    <mergeCell ref="A23:E23"/>
    <mergeCell ref="B28:E28"/>
    <mergeCell ref="B29:E29"/>
    <mergeCell ref="C18:E18"/>
    <mergeCell ref="C16:E16"/>
    <mergeCell ref="A142:E142"/>
    <mergeCell ref="A37:C37"/>
    <mergeCell ref="A117:D117"/>
    <mergeCell ref="A116:D116"/>
    <mergeCell ref="A115:E115"/>
    <mergeCell ref="A46:E46"/>
    <mergeCell ref="A112:D112"/>
    <mergeCell ref="A113:E113"/>
    <mergeCell ref="A47:E47"/>
    <mergeCell ref="A50:E50"/>
    <mergeCell ref="C168:D168"/>
    <mergeCell ref="A167:B167"/>
    <mergeCell ref="A148:E148"/>
    <mergeCell ref="A146:B146"/>
    <mergeCell ref="A145:E145"/>
    <mergeCell ref="C155:D155"/>
    <mergeCell ref="A153:E153"/>
    <mergeCell ref="C166:D167"/>
    <mergeCell ref="A143:E143"/>
    <mergeCell ref="A10:E10"/>
    <mergeCell ref="A152:B152"/>
    <mergeCell ref="A158:B158"/>
    <mergeCell ref="C163:E163"/>
    <mergeCell ref="A144:E144"/>
    <mergeCell ref="A135:E135"/>
    <mergeCell ref="A133:E133"/>
    <mergeCell ref="A52:E52"/>
    <mergeCell ref="C17:E17"/>
  </mergeCells>
  <printOptions horizontalCentered="1"/>
  <pageMargins left="0.7874015748031497" right="0.7874015748031497" top="0.3937007874015748" bottom="0.3937007874015748" header="0.31496062992125984" footer="0.31496062992125984"/>
  <pageSetup horizontalDpi="600" verticalDpi="600" orientation="portrait" paperSize="9" scale="90" r:id="rId3"/>
  <headerFooter>
    <oddFooter>&amp;LSeite &amp;P von &amp;N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Stufe 3 Mietvertrag Tagesveranstaltung</dc:title>
  <dc:subject/>
  <dc:creator>user3</dc:creator>
  <cp:keywords/>
  <dc:description/>
  <cp:lastModifiedBy>User-01</cp:lastModifiedBy>
  <cp:lastPrinted>2019-07-17T10:45:59Z</cp:lastPrinted>
  <dcterms:created xsi:type="dcterms:W3CDTF">2013-07-22T15:45:42Z</dcterms:created>
  <dcterms:modified xsi:type="dcterms:W3CDTF">2023-01-26T14:53:36Z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0x0101003FA98604F8397F48A38C98D52F2FF12E</vt:lpwstr>
  </property>
</Properties>
</file>